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xm\Documents\1 FWF\Updated resources\Waterwork calculator\"/>
    </mc:Choice>
  </mc:AlternateContent>
  <xr:revisionPtr revIDLastSave="0" documentId="13_ncr:1_{12EAA644-4B4D-4231-BDFD-90EF931FFE27}" xr6:coauthVersionLast="41" xr6:coauthVersionMax="41" xr10:uidLastSave="{00000000-0000-0000-0000-000000000000}"/>
  <workbookProtection workbookAlgorithmName="SHA-512" workbookHashValue="MJHrYscov3fHaI0RK9ZJ1T4/9ba35OEc7QDh6aR1dIIoCDDWHqJz+qxcgRxSVGpEwgPcyNUDCvMP4/kyKwwsvw==" workbookSaltValue="Z9b0xKcmup57FzeQuYOaRg==" workbookSpinCount="100000" lockStructure="1"/>
  <bookViews>
    <workbookView xWindow="-98" yWindow="-98" windowWidth="20715" windowHeight="13276" xr2:uid="{00000000-000D-0000-FFFF-FFFF00000000}"/>
  </bookViews>
  <sheets>
    <sheet name="Data input" sheetId="21" r:id="rId1"/>
    <sheet name="Sample report" sheetId="26" r:id="rId2"/>
    <sheet name="Calculations" sheetId="24" state="hidden" r:id="rId3"/>
  </sheets>
  <definedNames>
    <definedName name="_xlnm.Print_Area" localSheetId="0">'Data input'!$A$2:$V$100</definedName>
    <definedName name="_xlnm.Print_Area" localSheetId="1">'Sample report'!$A$2:$V$100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21" l="1"/>
  <c r="H45" i="21" l="1"/>
  <c r="A27" i="24" l="1"/>
  <c r="A25" i="24"/>
  <c r="A26" i="24" s="1"/>
  <c r="A24" i="24"/>
  <c r="A28" i="24" l="1"/>
  <c r="A29" i="24" l="1"/>
  <c r="K88" i="21" l="1"/>
  <c r="K87" i="21"/>
  <c r="K89" i="21"/>
  <c r="T23" i="24" l="1"/>
  <c r="S23" i="24"/>
  <c r="R23" i="24"/>
  <c r="Q23" i="24"/>
  <c r="P23" i="24"/>
  <c r="O23" i="24"/>
  <c r="N23" i="24"/>
  <c r="M23" i="24"/>
  <c r="L23" i="24"/>
  <c r="K23" i="24"/>
  <c r="J23" i="24"/>
  <c r="I23" i="24"/>
  <c r="H23" i="24"/>
  <c r="F23" i="24"/>
  <c r="E23" i="24"/>
  <c r="D23" i="24"/>
  <c r="C23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A22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21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A18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A16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T5" i="24"/>
  <c r="S5" i="24"/>
  <c r="R5" i="24"/>
  <c r="Q5" i="24"/>
  <c r="P5" i="24"/>
  <c r="O5" i="24"/>
  <c r="N5" i="24"/>
  <c r="M5" i="24"/>
  <c r="L5" i="24"/>
  <c r="K5" i="24"/>
  <c r="J5" i="24"/>
  <c r="I5" i="24"/>
  <c r="B2" i="24"/>
  <c r="H44" i="21" s="1"/>
  <c r="H5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H47" i="21"/>
  <c r="H46" i="21"/>
  <c r="C15" i="21"/>
  <c r="B15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A16" i="21"/>
  <c r="E14" i="24"/>
  <c r="D6" i="24" l="1"/>
  <c r="G23" i="24"/>
  <c r="B21" i="24"/>
  <c r="A6" i="24"/>
  <c r="E15" i="24"/>
  <c r="G10" i="24"/>
  <c r="F15" i="24"/>
  <c r="B11" i="24"/>
  <c r="D14" i="24"/>
  <c r="F5" i="24"/>
  <c r="H48" i="21"/>
  <c r="D10" i="24"/>
  <c r="G12" i="24"/>
  <c r="G4" i="24"/>
  <c r="B8" i="24"/>
  <c r="G16" i="24"/>
  <c r="G8" i="24"/>
  <c r="F13" i="24"/>
  <c r="E12" i="24"/>
  <c r="G14" i="24"/>
  <c r="G6" i="24"/>
  <c r="F10" i="24"/>
  <c r="D13" i="24"/>
  <c r="D9" i="24"/>
  <c r="D5" i="24"/>
  <c r="C16" i="24"/>
  <c r="C14" i="24"/>
  <c r="C12" i="24"/>
  <c r="C10" i="24"/>
  <c r="C8" i="24"/>
  <c r="C6" i="24"/>
  <c r="C4" i="24"/>
  <c r="B15" i="24"/>
  <c r="F12" i="24"/>
  <c r="B10" i="24"/>
  <c r="F7" i="24"/>
  <c r="F4" i="24"/>
  <c r="A11" i="24"/>
  <c r="E13" i="24"/>
  <c r="A13" i="24"/>
  <c r="A14" i="24"/>
  <c r="A10" i="24"/>
  <c r="A4" i="24"/>
  <c r="E5" i="24"/>
  <c r="A5" i="24"/>
  <c r="E7" i="24"/>
  <c r="A12" i="24"/>
  <c r="D16" i="24"/>
  <c r="B7" i="24"/>
  <c r="D12" i="24"/>
  <c r="D8" i="24"/>
  <c r="D4" i="24"/>
  <c r="G15" i="24"/>
  <c r="G13" i="24"/>
  <c r="G11" i="24"/>
  <c r="G9" i="24"/>
  <c r="G7" i="24"/>
  <c r="G5" i="24"/>
  <c r="F16" i="24"/>
  <c r="F14" i="24"/>
  <c r="B12" i="24"/>
  <c r="F9" i="24"/>
  <c r="F6" i="24"/>
  <c r="B4" i="24"/>
  <c r="E8" i="24"/>
  <c r="E9" i="24"/>
  <c r="E10" i="24"/>
  <c r="E11" i="24"/>
  <c r="B5" i="24"/>
  <c r="B13" i="24"/>
  <c r="A7" i="24"/>
  <c r="A15" i="24"/>
  <c r="E6" i="24"/>
  <c r="B9" i="24"/>
  <c r="D15" i="24"/>
  <c r="D11" i="24"/>
  <c r="D7" i="24"/>
  <c r="A3" i="24"/>
  <c r="C15" i="24"/>
  <c r="C13" i="24"/>
  <c r="C11" i="24"/>
  <c r="C9" i="24"/>
  <c r="C7" i="24"/>
  <c r="C5" i="24"/>
  <c r="B16" i="24"/>
  <c r="B14" i="24"/>
  <c r="F11" i="24"/>
  <c r="F8" i="24"/>
  <c r="B6" i="24"/>
  <c r="E16" i="24"/>
  <c r="E4" i="24"/>
  <c r="A8" i="24"/>
  <c r="A9" i="24"/>
  <c r="B23" i="24" l="1"/>
  <c r="H43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McMullin</author>
  </authors>
  <commentList>
    <comment ref="V12" authorId="0" shapeId="0" xr:uid="{A4414B78-C0CD-4C43-BE3E-0BCEB3449678}">
      <text>
        <r>
          <rPr>
            <b/>
            <sz val="9"/>
            <color indexed="81"/>
            <rFont val="Tahoma"/>
            <family val="2"/>
          </rPr>
          <t>Indicate north by typing N in appropriate box</t>
        </r>
      </text>
    </comment>
    <comment ref="V15" authorId="0" shapeId="0" xr:uid="{466B6F53-C9C7-4E58-8034-92194FADBC8D}">
      <text>
        <r>
          <rPr>
            <b/>
            <sz val="9"/>
            <color indexed="81"/>
            <rFont val="Tahoma"/>
            <family val="2"/>
          </rPr>
          <t xml:space="preserve">Input catch can measurements in mL in their relative positions in the grid. </t>
        </r>
      </text>
    </comment>
    <comment ref="Y37" authorId="0" shapeId="0" xr:uid="{C0FDC848-F6AC-413A-BAF6-614A7CBC04B9}">
      <text>
        <r>
          <rPr>
            <b/>
            <sz val="9"/>
            <color indexed="81"/>
            <rFont val="Tahoma"/>
            <family val="2"/>
          </rPr>
          <t>To add sprinkler location to grid tap on yellow square and select copy. Tap on grid where sprinkler is located then paste.</t>
        </r>
      </text>
    </comment>
    <comment ref="B51" authorId="0" shapeId="0" xr:uid="{1E271672-36D1-4C4F-87B3-51827C43392D}">
      <text>
        <r>
          <rPr>
            <b/>
            <sz val="9"/>
            <color indexed="81"/>
            <rFont val="Tahoma"/>
            <family val="2"/>
          </rPr>
          <t>Input comments and or recommendations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 McMullin</author>
  </authors>
  <commentList>
    <comment ref="V12" authorId="0" shapeId="0" xr:uid="{E3D8739E-AEFE-4DD3-8433-E6A8C82A71EB}">
      <text>
        <r>
          <rPr>
            <b/>
            <sz val="9"/>
            <color indexed="81"/>
            <rFont val="Tahoma"/>
            <family val="2"/>
          </rPr>
          <t>Indicate north by typing N in appropriate box</t>
        </r>
      </text>
    </comment>
    <comment ref="V15" authorId="0" shapeId="0" xr:uid="{B246D707-CF0A-4871-9384-1B1B6C469746}">
      <text>
        <r>
          <rPr>
            <b/>
            <sz val="9"/>
            <color indexed="81"/>
            <rFont val="Tahoma"/>
            <family val="2"/>
          </rPr>
          <t xml:space="preserve">Input catch can measurements in mL in their relative positions in the grid. </t>
        </r>
      </text>
    </comment>
    <comment ref="W37" authorId="0" shapeId="0" xr:uid="{2AEAC99F-195F-4C3B-B0CE-72C8E63965F2}">
      <text>
        <r>
          <rPr>
            <b/>
            <sz val="9"/>
            <color indexed="81"/>
            <rFont val="Tahoma"/>
            <family val="2"/>
          </rPr>
          <t>To add sprinkler location to grid tap on yellow square and select copy. Tap on grid where sprinkler is located then paste.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D9F6A31C-9966-4A06-877F-6DFD716C71E4}">
      <text>
        <r>
          <rPr>
            <b/>
            <sz val="9"/>
            <color indexed="81"/>
            <rFont val="Tahoma"/>
            <family val="2"/>
          </rPr>
          <t>Input comments and or recommendations here</t>
        </r>
      </text>
    </comment>
  </commentList>
</comments>
</file>

<file path=xl/sharedStrings.xml><?xml version="1.0" encoding="utf-8"?>
<sst xmlns="http://schemas.openxmlformats.org/spreadsheetml/2006/main" count="251" uniqueCount="126">
  <si>
    <t>Date</t>
  </si>
  <si>
    <t>Pipe class and material</t>
  </si>
  <si>
    <t>Number of laterals</t>
  </si>
  <si>
    <t>Comments</t>
  </si>
  <si>
    <t>Submain</t>
  </si>
  <si>
    <t>Main</t>
  </si>
  <si>
    <t>Other</t>
  </si>
  <si>
    <t>Coefficient of Uniformity</t>
  </si>
  <si>
    <t>Av catch mm</t>
  </si>
  <si>
    <t>Deviation from av catch</t>
  </si>
  <si>
    <t>Average deviation from average catch</t>
  </si>
  <si>
    <t>N</t>
  </si>
  <si>
    <t>Jet colour</t>
  </si>
  <si>
    <t>Sprinkler details</t>
  </si>
  <si>
    <t>Delivery system details</t>
  </si>
  <si>
    <t>Times/day</t>
  </si>
  <si>
    <t>Lateral</t>
  </si>
  <si>
    <t>Total sprinklers</t>
  </si>
  <si>
    <t>Water source details</t>
  </si>
  <si>
    <t>BMP</t>
  </si>
  <si>
    <t>Wind direction</t>
  </si>
  <si>
    <t xml:space="preserve">E </t>
  </si>
  <si>
    <t>Solenoid</t>
  </si>
  <si>
    <t>Pressure regulator</t>
  </si>
  <si>
    <t>Source</t>
  </si>
  <si>
    <t>GPS location</t>
  </si>
  <si>
    <t>Quality</t>
  </si>
  <si>
    <t>Filtration</t>
  </si>
  <si>
    <t>Manufacturer</t>
  </si>
  <si>
    <t>Model</t>
  </si>
  <si>
    <t>Layout configuration</t>
  </si>
  <si>
    <t>Sprinkler orientation</t>
  </si>
  <si>
    <t xml:space="preserve">Sprinkler spacing </t>
  </si>
  <si>
    <t>Plate/deflector specification</t>
  </si>
  <si>
    <t>Result</t>
  </si>
  <si>
    <t>Parameter</t>
  </si>
  <si>
    <t>High</t>
  </si>
  <si>
    <t>Low</t>
  </si>
  <si>
    <t>Yes/No details</t>
  </si>
  <si>
    <t>Sprinklers/lateral</t>
  </si>
  <si>
    <t>Minutes/cycle</t>
  </si>
  <si>
    <t xml:space="preserve">Irrigation scheduling </t>
  </si>
  <si>
    <t>Wind speed</t>
  </si>
  <si>
    <t>&lt;1.5</t>
  </si>
  <si>
    <t>System Information</t>
  </si>
  <si>
    <t>&lt;15 mm/hr</t>
  </si>
  <si>
    <t>&gt;85%</t>
  </si>
  <si>
    <t>Medium</t>
  </si>
  <si>
    <t>Test Results</t>
  </si>
  <si>
    <t>Sprinkler Locations</t>
  </si>
  <si>
    <t>m between laterals</t>
  </si>
  <si>
    <t>m along lateral</t>
  </si>
  <si>
    <t>Sprinkler zone details</t>
  </si>
  <si>
    <t>Component</t>
  </si>
  <si>
    <t>Jet size (mm)</t>
  </si>
  <si>
    <t>Flow rate L/hr/sprinkler</t>
  </si>
  <si>
    <t>Operating pressure kPa</t>
  </si>
  <si>
    <t>Upright or inverted?</t>
  </si>
  <si>
    <t>Diameter mm</t>
  </si>
  <si>
    <t>Length m</t>
  </si>
  <si>
    <t>Dam</t>
  </si>
  <si>
    <t>Good</t>
  </si>
  <si>
    <t>Operating pressure</t>
  </si>
  <si>
    <t>S</t>
  </si>
  <si>
    <t>Light</t>
  </si>
  <si>
    <t>SE</t>
  </si>
  <si>
    <t>Test description</t>
  </si>
  <si>
    <t>Greens Wholesale Nursery</t>
  </si>
  <si>
    <t>Required value</t>
  </si>
  <si>
    <t>Catch can diameter mm</t>
  </si>
  <si>
    <t>Test run time minutes</t>
  </si>
  <si>
    <t/>
  </si>
  <si>
    <t>Rural</t>
  </si>
  <si>
    <t>Business name</t>
  </si>
  <si>
    <t>Low Density Poly</t>
  </si>
  <si>
    <t>Riser/ dropper</t>
  </si>
  <si>
    <t>25 mm Richdel</t>
  </si>
  <si>
    <t>Dropper</t>
  </si>
  <si>
    <t>Calculated MAR mm/hr</t>
  </si>
  <si>
    <t>For sample input sheet click/tap on green highlight</t>
  </si>
  <si>
    <t>To return to data input sheet click/tap on green highlight</t>
  </si>
  <si>
    <t>Total flow rate for irrigation zone L/hr</t>
  </si>
  <si>
    <t>Catch can test input mL/catch can</t>
  </si>
  <si>
    <t>Travel speed m/minute</t>
  </si>
  <si>
    <t>Required value boom irrigators only</t>
  </si>
  <si>
    <t>ml/catchcan</t>
  </si>
  <si>
    <t>m/hr</t>
  </si>
  <si>
    <t>minutes to travel over catchcan</t>
  </si>
  <si>
    <t>catchcan area cm2</t>
  </si>
  <si>
    <t>mm applied/pass</t>
  </si>
  <si>
    <t>mm/hr</t>
  </si>
  <si>
    <t>N/A</t>
  </si>
  <si>
    <t xml:space="preserve">Millimetres applied/pass </t>
  </si>
  <si>
    <t>Boom irrigators only</t>
  </si>
  <si>
    <t>Not applicable for boom irrigation</t>
  </si>
  <si>
    <t>For new systems &gt;90% desirable</t>
  </si>
  <si>
    <t>For new systems &lt;1.3 desirable</t>
  </si>
  <si>
    <t>Irrigation System Catch Can Assessment Report</t>
  </si>
  <si>
    <t>Inverted</t>
  </si>
  <si>
    <t>Square</t>
  </si>
  <si>
    <t>Summer</t>
  </si>
  <si>
    <t>Winter</t>
  </si>
  <si>
    <t>Shade area #1</t>
  </si>
  <si>
    <t>275 kPa</t>
  </si>
  <si>
    <t>8 mm/hr</t>
  </si>
  <si>
    <t>Poly</t>
  </si>
  <si>
    <t>No</t>
  </si>
  <si>
    <t>Rivulus</t>
  </si>
  <si>
    <t>Rondo</t>
  </si>
  <si>
    <t>Yellow</t>
  </si>
  <si>
    <t>Green</t>
  </si>
  <si>
    <t>Media</t>
  </si>
  <si>
    <t>Good result. No changes required.</t>
  </si>
  <si>
    <t>Irrigation System Catch Can Assessment Report Sample</t>
  </si>
  <si>
    <t>Sprinkler height above crop (m)</t>
  </si>
  <si>
    <t>Scheduling Coefficient</t>
  </si>
  <si>
    <t xml:space="preserve">Mean Application Rate </t>
  </si>
  <si>
    <t>Maximise this to maximise efficiency</t>
  </si>
  <si>
    <t>May require additional hand watering</t>
  </si>
  <si>
    <t>Times/week</t>
  </si>
  <si>
    <t>Sprinkler height above bed/bench (m)</t>
  </si>
  <si>
    <t>% drier than average</t>
  </si>
  <si>
    <t>% wetter than average</t>
  </si>
  <si>
    <t>% in acceptable range</t>
  </si>
  <si>
    <t>Square, offset, central lateral, other?</t>
  </si>
  <si>
    <t>Increased fertiliser leaching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</si>
</sst>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m/yyyy;@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4"/>
      <color indexed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indexed="8"/>
      <name val="Tahoma"/>
      <family val="2"/>
    </font>
    <font>
      <b/>
      <sz val="14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b/>
      <u/>
      <sz val="12"/>
      <color theme="0"/>
      <name val="Calibri"/>
      <family val="2"/>
      <scheme val="minor"/>
    </font>
    <font>
      <b/>
      <sz val="13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16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2" fontId="1" fillId="2" borderId="0" xfId="0" applyNumberFormat="1" applyFont="1" applyFill="1" applyAlignment="1">
      <alignment vertical="top" wrapText="1"/>
    </xf>
    <xf numFmtId="2" fontId="1" fillId="2" borderId="0" xfId="0" applyNumberFormat="1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6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3" borderId="0" xfId="0" applyFont="1" applyFill="1"/>
    <xf numFmtId="0" fontId="15" fillId="9" borderId="0" xfId="0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0" xfId="0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9" fontId="1" fillId="0" borderId="0" xfId="167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6" fillId="3" borderId="0" xfId="0" applyFont="1" applyFill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 applyProtection="1">
      <alignment horizontal="center" vertical="center"/>
      <protection locked="0"/>
    </xf>
    <xf numFmtId="0" fontId="19" fillId="3" borderId="19" xfId="0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0" fontId="13" fillId="4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6" fillId="8" borderId="17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0" fillId="6" borderId="12" xfId="168" applyFont="1" applyFill="1" applyBorder="1" applyAlignment="1">
      <alignment horizontal="center" vertical="center" wrapText="1"/>
    </xf>
    <xf numFmtId="0" fontId="20" fillId="6" borderId="0" xfId="168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8" borderId="7" xfId="0" applyFont="1" applyFill="1" applyBorder="1" applyAlignment="1" applyProtection="1">
      <alignment horizontal="left" wrapText="1"/>
      <protection locked="0"/>
    </xf>
    <xf numFmtId="0" fontId="6" fillId="8" borderId="8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165" fontId="6" fillId="8" borderId="2" xfId="0" applyNumberFormat="1" applyFont="1" applyFill="1" applyBorder="1" applyAlignment="1" applyProtection="1">
      <alignment horizontal="left" vertical="center" wrapText="1"/>
      <protection locked="0"/>
    </xf>
    <xf numFmtId="165" fontId="6" fillId="8" borderId="3" xfId="0" applyNumberFormat="1" applyFont="1" applyFill="1" applyBorder="1" applyAlignment="1" applyProtection="1">
      <alignment horizontal="left" vertical="center" wrapText="1"/>
      <protection locked="0"/>
    </xf>
    <xf numFmtId="165" fontId="6" fillId="8" borderId="4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wrapText="1"/>
      <protection locked="0"/>
    </xf>
    <xf numFmtId="0" fontId="6" fillId="8" borderId="4" xfId="0" applyFont="1" applyFill="1" applyBorder="1" applyAlignment="1" applyProtection="1">
      <alignment horizontal="left" wrapText="1"/>
      <protection locked="0"/>
    </xf>
    <xf numFmtId="0" fontId="1" fillId="8" borderId="9" xfId="0" applyFont="1" applyFill="1" applyBorder="1" applyAlignment="1" applyProtection="1">
      <alignment horizontal="left" vertical="top" wrapText="1"/>
      <protection locked="0"/>
    </xf>
    <xf numFmtId="0" fontId="1" fillId="8" borderId="10" xfId="0" applyFont="1" applyFill="1" applyBorder="1" applyAlignment="1" applyProtection="1">
      <alignment horizontal="left" vertical="top" wrapText="1"/>
      <protection locked="0"/>
    </xf>
    <xf numFmtId="0" fontId="1" fillId="8" borderId="11" xfId="0" applyFont="1" applyFill="1" applyBorder="1" applyAlignment="1" applyProtection="1">
      <alignment horizontal="left" vertical="top" wrapText="1"/>
      <protection locked="0"/>
    </xf>
    <xf numFmtId="0" fontId="1" fillId="8" borderId="12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locked="0"/>
    </xf>
    <xf numFmtId="0" fontId="1" fillId="8" borderId="13" xfId="0" applyFont="1" applyFill="1" applyBorder="1" applyAlignment="1" applyProtection="1">
      <alignment horizontal="left" vertical="top" wrapText="1"/>
      <protection locked="0"/>
    </xf>
    <xf numFmtId="0" fontId="1" fillId="8" borderId="14" xfId="0" applyFont="1" applyFill="1" applyBorder="1" applyAlignment="1" applyProtection="1">
      <alignment horizontal="left" vertical="top" wrapText="1"/>
      <protection locked="0"/>
    </xf>
    <xf numFmtId="0" fontId="1" fillId="8" borderId="15" xfId="0" applyFont="1" applyFill="1" applyBorder="1" applyAlignment="1" applyProtection="1">
      <alignment horizontal="left" vertical="top" wrapText="1"/>
      <protection locked="0"/>
    </xf>
    <xf numFmtId="0" fontId="1" fillId="8" borderId="16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164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1" fillId="0" borderId="2" xfId="167" applyFont="1" applyBorder="1" applyAlignment="1">
      <alignment horizontal="center"/>
    </xf>
    <xf numFmtId="9" fontId="1" fillId="0" borderId="3" xfId="167" applyFont="1" applyBorder="1" applyAlignment="1">
      <alignment horizontal="center"/>
    </xf>
    <xf numFmtId="9" fontId="1" fillId="0" borderId="4" xfId="167" applyFont="1" applyBorder="1" applyAlignment="1">
      <alignment horizontal="center"/>
    </xf>
    <xf numFmtId="164" fontId="1" fillId="8" borderId="2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left" vertical="top"/>
    </xf>
    <xf numFmtId="0" fontId="1" fillId="8" borderId="12" xfId="0" applyFont="1" applyFill="1" applyBorder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" fillId="8" borderId="13" xfId="0" applyFont="1" applyFill="1" applyBorder="1" applyAlignment="1">
      <alignment horizontal="left" vertical="top"/>
    </xf>
    <xf numFmtId="0" fontId="1" fillId="8" borderId="14" xfId="0" applyFont="1" applyFill="1" applyBorder="1" applyAlignment="1">
      <alignment horizontal="left" vertical="top"/>
    </xf>
    <xf numFmtId="0" fontId="1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165" fontId="6" fillId="8" borderId="2" xfId="0" applyNumberFormat="1" applyFont="1" applyFill="1" applyBorder="1" applyAlignment="1">
      <alignment horizontal="left" vertical="center"/>
    </xf>
    <xf numFmtId="165" fontId="6" fillId="8" borderId="3" xfId="0" applyNumberFormat="1" applyFont="1" applyFill="1" applyBorder="1" applyAlignment="1">
      <alignment horizontal="left" vertical="center"/>
    </xf>
    <xf numFmtId="165" fontId="6" fillId="8" borderId="4" xfId="0" applyNumberFormat="1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left"/>
    </xf>
    <xf numFmtId="166" fontId="1" fillId="3" borderId="5" xfId="167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 applyProtection="1">
      <alignment horizontal="center" vertical="center" wrapText="1"/>
    </xf>
  </cellXfs>
  <cellStyles count="169">
    <cellStyle name="Followed Hyperlink" xfId="141" builtinId="9" hidden="1"/>
    <cellStyle name="Followed Hyperlink" xfId="165" builtinId="9" hidden="1"/>
    <cellStyle name="Followed Hyperlink" xfId="147" builtinId="9" hidden="1"/>
    <cellStyle name="Followed Hyperlink" xfId="127" builtinId="9" hidden="1"/>
    <cellStyle name="Followed Hyperlink" xfId="137" builtinId="9" hidden="1"/>
    <cellStyle name="Followed Hyperlink" xfId="105" builtinId="9" hidden="1"/>
    <cellStyle name="Followed Hyperlink" xfId="73" builtinId="9" hidden="1"/>
    <cellStyle name="Followed Hyperlink" xfId="35" builtinId="9" hidden="1"/>
    <cellStyle name="Followed Hyperlink" xfId="57" builtinId="9" hidden="1"/>
    <cellStyle name="Followed Hyperlink" xfId="33" builtinId="9" hidden="1"/>
    <cellStyle name="Followed Hyperlink" xfId="43" builtinId="9" hidden="1"/>
    <cellStyle name="Followed Hyperlink" xfId="59" builtinId="9" hidden="1"/>
    <cellStyle name="Followed Hyperlink" xfId="29" builtinId="9" hidden="1"/>
    <cellStyle name="Followed Hyperlink" xfId="15" builtinId="9" hidden="1"/>
    <cellStyle name="Followed Hyperlink" xfId="3" builtinId="9" hidden="1"/>
    <cellStyle name="Followed Hyperlink" xfId="13" builtinId="9" hidden="1"/>
    <cellStyle name="Followed Hyperlink" xfId="11" builtinId="9" hidden="1"/>
    <cellStyle name="Followed Hyperlink" xfId="21" builtinId="9" hidden="1"/>
    <cellStyle name="Followed Hyperlink" xfId="19" builtinId="9" hidden="1"/>
    <cellStyle name="Followed Hyperlink" xfId="49" builtinId="9" hidden="1"/>
    <cellStyle name="Followed Hyperlink" xfId="101" builtinId="9" hidden="1"/>
    <cellStyle name="Followed Hyperlink" xfId="77" builtinId="9" hidden="1"/>
    <cellStyle name="Followed Hyperlink" xfId="23" builtinId="9" hidden="1"/>
    <cellStyle name="Followed Hyperlink" xfId="117" builtinId="9" hidden="1"/>
    <cellStyle name="Followed Hyperlink" xfId="125" builtinId="9" hidden="1"/>
    <cellStyle name="Followed Hyperlink" xfId="133" builtinId="9" hidden="1"/>
    <cellStyle name="Followed Hyperlink" xfId="109" builtinId="9" hidden="1"/>
    <cellStyle name="Followed Hyperlink" xfId="85" builtinId="9" hidden="1"/>
    <cellStyle name="Followed Hyperlink" xfId="69" builtinId="9" hidden="1"/>
    <cellStyle name="Followed Hyperlink" xfId="93" builtinId="9" hidden="1"/>
    <cellStyle name="Followed Hyperlink" xfId="27" builtinId="9" hidden="1"/>
    <cellStyle name="Followed Hyperlink" xfId="45" builtinId="9" hidden="1"/>
    <cellStyle name="Followed Hyperlink" xfId="7" builtinId="9" hidden="1"/>
    <cellStyle name="Followed Hyperlink" xfId="37" builtinId="9" hidden="1"/>
    <cellStyle name="Followed Hyperlink" xfId="17" builtinId="9" hidden="1"/>
    <cellStyle name="Followed Hyperlink" xfId="1" builtinId="9" hidden="1"/>
    <cellStyle name="Followed Hyperlink" xfId="5" builtinId="9" hidden="1"/>
    <cellStyle name="Followed Hyperlink" xfId="9" builtinId="9" hidden="1"/>
    <cellStyle name="Followed Hyperlink" xfId="61" builtinId="9" hidden="1"/>
    <cellStyle name="Followed Hyperlink" xfId="55" builtinId="9" hidden="1"/>
    <cellStyle name="Followed Hyperlink" xfId="39" builtinId="9" hidden="1"/>
    <cellStyle name="Followed Hyperlink" xfId="53" builtinId="9" hidden="1"/>
    <cellStyle name="Followed Hyperlink" xfId="47" builtinId="9" hidden="1"/>
    <cellStyle name="Followed Hyperlink" xfId="25" builtinId="9" hidden="1"/>
    <cellStyle name="Followed Hyperlink" xfId="89" builtinId="9" hidden="1"/>
    <cellStyle name="Followed Hyperlink" xfId="121" builtinId="9" hidden="1"/>
    <cellStyle name="Followed Hyperlink" xfId="115" builtinId="9" hidden="1"/>
    <cellStyle name="Followed Hyperlink" xfId="135" builtinId="9" hidden="1"/>
    <cellStyle name="Followed Hyperlink" xfId="159" builtinId="9" hidden="1"/>
    <cellStyle name="Followed Hyperlink" xfId="153" builtinId="9" hidden="1"/>
    <cellStyle name="Followed Hyperlink" xfId="161" builtinId="9" hidden="1"/>
    <cellStyle name="Followed Hyperlink" xfId="131" builtinId="9" hidden="1"/>
    <cellStyle name="Followed Hyperlink" xfId="143" builtinId="9" hidden="1"/>
    <cellStyle name="Followed Hyperlink" xfId="151" builtinId="9" hidden="1"/>
    <cellStyle name="Followed Hyperlink" xfId="157" builtinId="9" hidden="1"/>
    <cellStyle name="Followed Hyperlink" xfId="149" builtinId="9" hidden="1"/>
    <cellStyle name="Followed Hyperlink" xfId="145" builtinId="9" hidden="1"/>
    <cellStyle name="Followed Hyperlink" xfId="123" builtinId="9" hidden="1"/>
    <cellStyle name="Followed Hyperlink" xfId="83" builtinId="9" hidden="1"/>
    <cellStyle name="Followed Hyperlink" xfId="95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91" builtinId="9" hidden="1"/>
    <cellStyle name="Followed Hyperlink" xfId="99" builtinId="9" hidden="1"/>
    <cellStyle name="Followed Hyperlink" xfId="87" builtinId="9" hidden="1"/>
    <cellStyle name="Followed Hyperlink" xfId="139" builtinId="9" hidden="1"/>
    <cellStyle name="Followed Hyperlink" xfId="107" builtinId="9" hidden="1"/>
    <cellStyle name="Followed Hyperlink" xfId="79" builtinId="9" hidden="1"/>
    <cellStyle name="Followed Hyperlink" xfId="103" builtinId="9" hidden="1"/>
    <cellStyle name="Followed Hyperlink" xfId="155" builtinId="9" hidden="1"/>
    <cellStyle name="Followed Hyperlink" xfId="163" builtinId="9" hidden="1"/>
    <cellStyle name="Followed Hyperlink" xfId="119" builtinId="9" hidden="1"/>
    <cellStyle name="Followed Hyperlink" xfId="65" builtinId="9" hidden="1"/>
    <cellStyle name="Followed Hyperlink" xfId="81" builtinId="9" hidden="1"/>
    <cellStyle name="Followed Hyperlink" xfId="113" builtinId="9" hidden="1"/>
    <cellStyle name="Followed Hyperlink" xfId="129" builtinId="9" hidden="1"/>
    <cellStyle name="Followed Hyperlink" xfId="111" builtinId="9" hidden="1"/>
    <cellStyle name="Followed Hyperlink" xfId="97" builtinId="9" hidden="1"/>
    <cellStyle name="Followed Hyperlink" xfId="41" builtinId="9" hidden="1"/>
    <cellStyle name="Followed Hyperlink" xfId="31" builtinId="9" hidden="1"/>
    <cellStyle name="Followed Hyperlink" xfId="51" builtinId="9" hidden="1"/>
    <cellStyle name="Followed Hyperlink" xfId="63" builtinId="9" hidden="1"/>
    <cellStyle name="Hyperlink" xfId="146" builtinId="8" hidden="1"/>
    <cellStyle name="Hyperlink" xfId="40" builtinId="8" hidden="1"/>
    <cellStyle name="Hyperlink" xfId="76" builtinId="8" hidden="1"/>
    <cellStyle name="Hyperlink" xfId="60" builtinId="8" hidden="1"/>
    <cellStyle name="Hyperlink" xfId="20" builtinId="8" hidden="1"/>
    <cellStyle name="Hyperlink" xfId="26" builtinId="8" hidden="1"/>
    <cellStyle name="Hyperlink" xfId="28" builtinId="8" hidden="1"/>
    <cellStyle name="Hyperlink" xfId="34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6" builtinId="8" hidden="1"/>
    <cellStyle name="Hyperlink" xfId="32" builtinId="8" hidden="1"/>
    <cellStyle name="Hyperlink" xfId="24" builtinId="8" hidden="1"/>
    <cellStyle name="Hyperlink" xfId="44" builtinId="8" hidden="1"/>
    <cellStyle name="Hyperlink" xfId="58" builtinId="8" hidden="1"/>
    <cellStyle name="Hyperlink" xfId="78" builtinId="8" hidden="1"/>
    <cellStyle name="Hyperlink" xfId="12" builtinId="8" hidden="1"/>
    <cellStyle name="Hyperlink" xfId="54" builtinId="8" hidden="1"/>
    <cellStyle name="Hyperlink" xfId="56" builtinId="8" hidden="1"/>
    <cellStyle name="Hyperlink" xfId="62" builtinId="8" hidden="1"/>
    <cellStyle name="Hyperlink" xfId="66" builtinId="8" hidden="1"/>
    <cellStyle name="Hyperlink" xfId="70" builtinId="8" hidden="1"/>
    <cellStyle name="Hyperlink" xfId="72" builtinId="8" hidden="1"/>
    <cellStyle name="Hyperlink" xfId="80" builtinId="8" hidden="1"/>
    <cellStyle name="Hyperlink" xfId="38" builtinId="8" hidden="1"/>
    <cellStyle name="Hyperlink" xfId="42" builtinId="8" hidden="1"/>
    <cellStyle name="Hyperlink" xfId="52" builtinId="8" hidden="1"/>
    <cellStyle name="Hyperlink" xfId="46" builtinId="8" hidden="1"/>
    <cellStyle name="Hyperlink" xfId="84" builtinId="8" hidden="1"/>
    <cellStyle name="Hyperlink" xfId="100" builtinId="8" hidden="1"/>
    <cellStyle name="Hyperlink" xfId="36" builtinId="8" hidden="1"/>
    <cellStyle name="Hyperlink" xfId="48" builtinId="8" hidden="1"/>
    <cellStyle name="Hyperlink" xfId="74" builtinId="8" hidden="1"/>
    <cellStyle name="Hyperlink" xfId="64" builtinId="8" hidden="1"/>
    <cellStyle name="Hyperlink" xfId="22" builtinId="8" hidden="1"/>
    <cellStyle name="Hyperlink" xfId="68" builtinId="8" hidden="1"/>
    <cellStyle name="Hyperlink" xfId="14" builtinId="8" hidden="1"/>
    <cellStyle name="Hyperlink" xfId="16" builtinId="8" hidden="1"/>
    <cellStyle name="Hyperlink" xfId="30" builtinId="8" hidden="1"/>
    <cellStyle name="Hyperlink" xfId="18" builtinId="8" hidden="1"/>
    <cellStyle name="Hyperlink" xfId="134" builtinId="8" hidden="1"/>
    <cellStyle name="Hyperlink" xfId="124" builtinId="8" hidden="1"/>
    <cellStyle name="Hyperlink" xfId="160" builtinId="8" hidden="1"/>
    <cellStyle name="Hyperlink" xfId="104" builtinId="8" hidden="1"/>
    <cellStyle name="Hyperlink" xfId="106" builtinId="8" hidden="1"/>
    <cellStyle name="Hyperlink" xfId="114" builtinId="8" hidden="1"/>
    <cellStyle name="Hyperlink" xfId="118" builtinId="8" hidden="1"/>
    <cellStyle name="Hyperlink" xfId="120" builtinId="8" hidden="1"/>
    <cellStyle name="Hyperlink" xfId="126" builtinId="8" hidden="1"/>
    <cellStyle name="Hyperlink" xfId="90" builtinId="8" hidden="1"/>
    <cellStyle name="Hyperlink" xfId="94" builtinId="8" hidden="1"/>
    <cellStyle name="Hyperlink" xfId="102" builtinId="8" hidden="1"/>
    <cellStyle name="Hyperlink" xfId="86" builtinId="8" hidden="1"/>
    <cellStyle name="Hyperlink" xfId="82" builtinId="8" hidden="1"/>
    <cellStyle name="Hyperlink" xfId="88" builtinId="8" hidden="1"/>
    <cellStyle name="Hyperlink" xfId="98" builtinId="8" hidden="1"/>
    <cellStyle name="Hyperlink" xfId="122" builtinId="8" hidden="1"/>
    <cellStyle name="Hyperlink" xfId="112" builtinId="8" hidden="1"/>
    <cellStyle name="Hyperlink" xfId="138" builtinId="8" hidden="1"/>
    <cellStyle name="Hyperlink" xfId="156" builtinId="8" hidden="1"/>
    <cellStyle name="Hyperlink" xfId="158" builtinId="8" hidden="1"/>
    <cellStyle name="Hyperlink" xfId="116" builtinId="8" hidden="1"/>
    <cellStyle name="Hyperlink" xfId="96" builtinId="8" hidden="1"/>
    <cellStyle name="Hyperlink" xfId="110" builtinId="8" hidden="1"/>
    <cellStyle name="Hyperlink" xfId="152" builtinId="8" hidden="1"/>
    <cellStyle name="Hyperlink" xfId="154" builtinId="8" hidden="1"/>
    <cellStyle name="Hyperlink" xfId="162" builtinId="8" hidden="1"/>
    <cellStyle name="Hyperlink" xfId="166" builtinId="8" hidden="1"/>
    <cellStyle name="Hyperlink" xfId="164" builtinId="8" hidden="1"/>
    <cellStyle name="Hyperlink" xfId="148" builtinId="8" hidden="1"/>
    <cellStyle name="Hyperlink" xfId="140" builtinId="8" hidden="1"/>
    <cellStyle name="Hyperlink" xfId="132" builtinId="8" hidden="1"/>
    <cellStyle name="Hyperlink" xfId="108" builtinId="8" hidden="1"/>
    <cellStyle name="Hyperlink" xfId="130" builtinId="8" hidden="1"/>
    <cellStyle name="Hyperlink" xfId="136" builtinId="8" hidden="1"/>
    <cellStyle name="Hyperlink" xfId="144" builtinId="8" hidden="1"/>
    <cellStyle name="Hyperlink" xfId="150" builtinId="8" hidden="1"/>
    <cellStyle name="Hyperlink" xfId="142" builtinId="8" hidden="1"/>
    <cellStyle name="Hyperlink" xfId="92" builtinId="8" hidden="1"/>
    <cellStyle name="Hyperlink" xfId="128" builtinId="8" hidden="1"/>
    <cellStyle name="Hyperlink" xfId="50" builtinId="8" hidden="1"/>
    <cellStyle name="Hyperlink" xfId="168" builtinId="8"/>
    <cellStyle name="Normal" xfId="0" builtinId="0"/>
    <cellStyle name="Percent" xfId="167" builtinId="5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FF5353"/>
      <color rgb="FF95C25E"/>
      <color rgb="FFD68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267891</xdr:colOff>
      <xdr:row>36</xdr:row>
      <xdr:rowOff>25731</xdr:rowOff>
    </xdr:from>
    <xdr:to>
      <xdr:col>12</xdr:col>
      <xdr:colOff>95846</xdr:colOff>
      <xdr:row>37</xdr:row>
      <xdr:rowOff>100147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DA879465-6482-8E49-A0F5-98B69AF367FE}"/>
            </a:ext>
          </a:extLst>
        </xdr:cNvPr>
        <xdr:cNvSpPr/>
      </xdr:nvSpPr>
      <xdr:spPr>
        <a:xfrm>
          <a:off x="3046016" y="6296356"/>
          <a:ext cx="383580" cy="23713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22</xdr:col>
      <xdr:colOff>270868</xdr:colOff>
      <xdr:row>36</xdr:row>
      <xdr:rowOff>139898</xdr:rowOff>
    </xdr:from>
    <xdr:to>
      <xdr:col>23</xdr:col>
      <xdr:colOff>269490</xdr:colOff>
      <xdr:row>38</xdr:row>
      <xdr:rowOff>2426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6ED497BE-922A-614B-9E95-89AC730B3E79}"/>
            </a:ext>
          </a:extLst>
        </xdr:cNvPr>
        <xdr:cNvSpPr/>
      </xdr:nvSpPr>
      <xdr:spPr>
        <a:xfrm>
          <a:off x="4146352" y="6977062"/>
          <a:ext cx="275443" cy="18399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11535</xdr:colOff>
      <xdr:row>36</xdr:row>
      <xdr:rowOff>43021</xdr:rowOff>
    </xdr:from>
    <xdr:to>
      <xdr:col>12</xdr:col>
      <xdr:colOff>80009</xdr:colOff>
      <xdr:row>37</xdr:row>
      <xdr:rowOff>84431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78E0DB-62E2-4BBD-B3FB-86C9E221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473" y="6313646"/>
          <a:ext cx="346286" cy="204129"/>
        </a:xfrm>
        <a:prstGeom prst="rect">
          <a:avLst/>
        </a:prstGeom>
        <a:noFill/>
        <a:ln w="127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238124</xdr:colOff>
      <xdr:row>98</xdr:row>
      <xdr:rowOff>23812</xdr:rowOff>
    </xdr:from>
    <xdr:to>
      <xdr:col>21</xdr:col>
      <xdr:colOff>83343</xdr:colOff>
      <xdr:row>99</xdr:row>
      <xdr:rowOff>26573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C300F2-37DD-4A72-8808-D997E385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37" y="18133219"/>
          <a:ext cx="956469" cy="165479"/>
        </a:xfrm>
        <a:prstGeom prst="rect">
          <a:avLst/>
        </a:prstGeom>
      </xdr:spPr>
    </xdr:pic>
    <xdr:clientData/>
  </xdr:twoCellAnchor>
  <xdr:twoCellAnchor editAs="oneCell">
    <xdr:from>
      <xdr:col>20</xdr:col>
      <xdr:colOff>51594</xdr:colOff>
      <xdr:row>1</xdr:row>
      <xdr:rowOff>31750</xdr:rowOff>
    </xdr:from>
    <xdr:to>
      <xdr:col>21</xdr:col>
      <xdr:colOff>210343</xdr:colOff>
      <xdr:row>2</xdr:row>
      <xdr:rowOff>86137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6486769-F387-4E07-986D-082CF2F1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844" y="230188"/>
          <a:ext cx="436562" cy="27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270868</xdr:colOff>
      <xdr:row>36</xdr:row>
      <xdr:rowOff>139898</xdr:rowOff>
    </xdr:from>
    <xdr:to>
      <xdr:col>23</xdr:col>
      <xdr:colOff>269490</xdr:colOff>
      <xdr:row>38</xdr:row>
      <xdr:rowOff>2426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E3B02CA-2468-41E3-872E-CCCC7701A4EE}"/>
            </a:ext>
          </a:extLst>
        </xdr:cNvPr>
        <xdr:cNvSpPr/>
      </xdr:nvSpPr>
      <xdr:spPr>
        <a:xfrm>
          <a:off x="4414243" y="6821686"/>
          <a:ext cx="274847" cy="186378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267891</xdr:colOff>
      <xdr:row>36</xdr:row>
      <xdr:rowOff>25731</xdr:rowOff>
    </xdr:from>
    <xdr:to>
      <xdr:col>12</xdr:col>
      <xdr:colOff>95846</xdr:colOff>
      <xdr:row>37</xdr:row>
      <xdr:rowOff>100147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2F909E59-14C0-4982-8B17-BAE6F48CB508}"/>
            </a:ext>
          </a:extLst>
        </xdr:cNvPr>
        <xdr:cNvSpPr/>
      </xdr:nvSpPr>
      <xdr:spPr>
        <a:xfrm>
          <a:off x="3046016" y="6268575"/>
          <a:ext cx="383580" cy="23713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11535</xdr:colOff>
      <xdr:row>36</xdr:row>
      <xdr:rowOff>43021</xdr:rowOff>
    </xdr:from>
    <xdr:to>
      <xdr:col>12</xdr:col>
      <xdr:colOff>80009</xdr:colOff>
      <xdr:row>37</xdr:row>
      <xdr:rowOff>84431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FC3456-46A5-40AE-9692-051BDA79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473" y="6285865"/>
          <a:ext cx="346286" cy="204129"/>
        </a:xfrm>
        <a:prstGeom prst="rect">
          <a:avLst/>
        </a:prstGeom>
        <a:noFill/>
        <a:ln w="127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256590</xdr:colOff>
      <xdr:row>16</xdr:row>
      <xdr:rowOff>17309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32EBAAAB-68AB-4B27-A7FB-E4B2829B0C7F}"/>
            </a:ext>
          </a:extLst>
        </xdr:cNvPr>
        <xdr:cNvSpPr/>
      </xdr:nvSpPr>
      <xdr:spPr>
        <a:xfrm>
          <a:off x="277813" y="271859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256590</xdr:colOff>
      <xdr:row>16</xdr:row>
      <xdr:rowOff>17309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CE8C353-0288-4870-BA0F-EDB15975FF87}"/>
            </a:ext>
          </a:extLst>
        </xdr:cNvPr>
        <xdr:cNvSpPr/>
      </xdr:nvSpPr>
      <xdr:spPr>
        <a:xfrm>
          <a:off x="1389063" y="271859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256590</xdr:colOff>
      <xdr:row>20</xdr:row>
      <xdr:rowOff>17309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FFE19988-4616-463A-B72A-0AA19CC44DB4}"/>
            </a:ext>
          </a:extLst>
        </xdr:cNvPr>
        <xdr:cNvSpPr/>
      </xdr:nvSpPr>
      <xdr:spPr>
        <a:xfrm>
          <a:off x="277813" y="3401219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256590</xdr:colOff>
      <xdr:row>20</xdr:row>
      <xdr:rowOff>17309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17AEDE1-5ED9-412A-AB1A-7A5EC70D8990}"/>
            </a:ext>
          </a:extLst>
        </xdr:cNvPr>
        <xdr:cNvSpPr/>
      </xdr:nvSpPr>
      <xdr:spPr>
        <a:xfrm>
          <a:off x="1389063" y="3401219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256590</xdr:colOff>
      <xdr:row>24</xdr:row>
      <xdr:rowOff>17309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91CC95A1-DB51-481C-9533-413CD75F1F73}"/>
            </a:ext>
          </a:extLst>
        </xdr:cNvPr>
        <xdr:cNvSpPr/>
      </xdr:nvSpPr>
      <xdr:spPr>
        <a:xfrm>
          <a:off x="277813" y="408384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256590</xdr:colOff>
      <xdr:row>24</xdr:row>
      <xdr:rowOff>17309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5C02EAE0-A02D-4603-A367-1F6AEFE285ED}"/>
            </a:ext>
          </a:extLst>
        </xdr:cNvPr>
        <xdr:cNvSpPr/>
      </xdr:nvSpPr>
      <xdr:spPr>
        <a:xfrm>
          <a:off x="1389063" y="408384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17</xdr:col>
      <xdr:colOff>238124</xdr:colOff>
      <xdr:row>98</xdr:row>
      <xdr:rowOff>23812</xdr:rowOff>
    </xdr:from>
    <xdr:to>
      <xdr:col>21</xdr:col>
      <xdr:colOff>83343</xdr:colOff>
      <xdr:row>99</xdr:row>
      <xdr:rowOff>26574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5D529A7-7C65-4A44-AFD1-F4C9503A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49" y="18111787"/>
          <a:ext cx="950119" cy="164686"/>
        </a:xfrm>
        <a:prstGeom prst="rect">
          <a:avLst/>
        </a:prstGeom>
      </xdr:spPr>
    </xdr:pic>
    <xdr:clientData/>
  </xdr:twoCellAnchor>
  <xdr:twoCellAnchor editAs="oneCell">
    <xdr:from>
      <xdr:col>20</xdr:col>
      <xdr:colOff>75408</xdr:colOff>
      <xdr:row>1</xdr:row>
      <xdr:rowOff>35721</xdr:rowOff>
    </xdr:from>
    <xdr:to>
      <xdr:col>21</xdr:col>
      <xdr:colOff>234157</xdr:colOff>
      <xdr:row>2</xdr:row>
      <xdr:rowOff>90108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45B032-275E-4CC6-B80C-90A7C7074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658" y="234159"/>
          <a:ext cx="436562" cy="272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118"/>
  <sheetViews>
    <sheetView showGridLines="0" showRowColHeaders="0" tabSelected="1" zoomScale="120" zoomScaleNormal="12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H4" sqref="H4:V4"/>
    </sheetView>
  </sheetViews>
  <sheetFormatPr defaultColWidth="9" defaultRowHeight="12.75" x14ac:dyDescent="0.35"/>
  <cols>
    <col min="1" max="21" width="3.86328125" style="1" customWidth="1"/>
    <col min="22" max="22" width="3.59765625" style="1" customWidth="1"/>
    <col min="23" max="25" width="3.59765625" style="71" customWidth="1"/>
    <col min="26" max="30" width="9" style="71" customWidth="1"/>
    <col min="31" max="42" width="9" style="1" customWidth="1"/>
    <col min="43" max="16384" width="9" style="1"/>
  </cols>
  <sheetData>
    <row r="1" spans="1:42" ht="15.75" x14ac:dyDescent="0.35">
      <c r="A1" s="75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42" s="10" customFormat="1" ht="17.25" customHeight="1" x14ac:dyDescent="0.35">
      <c r="A2" s="77" t="s">
        <v>97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46"/>
      <c r="X2" s="71"/>
      <c r="Y2" s="71"/>
      <c r="Z2" s="71"/>
      <c r="AA2" s="71"/>
      <c r="AB2" s="71"/>
      <c r="AC2" s="71"/>
      <c r="AD2" s="71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pans="1:42" s="10" customFormat="1" ht="9" customHeight="1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2"/>
      <c r="X3" s="72"/>
      <c r="Y3" s="72"/>
      <c r="Z3" s="72"/>
      <c r="AA3" s="72"/>
      <c r="AB3" s="72"/>
      <c r="AC3" s="72"/>
      <c r="AD3" s="72"/>
    </row>
    <row r="4" spans="1:42" s="10" customFormat="1" ht="15" customHeight="1" x14ac:dyDescent="0.35">
      <c r="B4" s="12" t="s">
        <v>73</v>
      </c>
      <c r="C4" s="13"/>
      <c r="D4" s="13"/>
      <c r="E4" s="13"/>
      <c r="F4" s="13"/>
      <c r="G4" s="14"/>
      <c r="H4" s="108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10"/>
      <c r="W4" s="72"/>
      <c r="X4" s="72"/>
      <c r="Y4" s="72"/>
      <c r="Z4" s="72"/>
      <c r="AA4" s="72"/>
      <c r="AB4" s="72"/>
      <c r="AC4" s="72"/>
      <c r="AD4" s="72"/>
    </row>
    <row r="5" spans="1:42" s="10" customFormat="1" ht="15" customHeight="1" x14ac:dyDescent="0.35">
      <c r="B5" s="12" t="s">
        <v>0</v>
      </c>
      <c r="C5" s="13"/>
      <c r="D5" s="13"/>
      <c r="E5" s="13"/>
      <c r="F5" s="13"/>
      <c r="G5" s="14"/>
      <c r="H5" s="11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3"/>
      <c r="W5" s="72"/>
      <c r="X5" s="72"/>
      <c r="Y5" s="72"/>
      <c r="Z5" s="72"/>
      <c r="AA5" s="72"/>
      <c r="AB5" s="72"/>
      <c r="AC5" s="72"/>
      <c r="AD5" s="72"/>
    </row>
    <row r="6" spans="1:42" s="10" customFormat="1" ht="15" customHeight="1" x14ac:dyDescent="0.35">
      <c r="B6" s="12" t="s">
        <v>66</v>
      </c>
      <c r="C6" s="13"/>
      <c r="D6" s="13"/>
      <c r="E6" s="13"/>
      <c r="F6" s="13"/>
      <c r="G6" s="14"/>
      <c r="H6" s="108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  <c r="W6" s="72"/>
      <c r="X6" s="72"/>
      <c r="Y6" s="72"/>
      <c r="Z6" s="72"/>
      <c r="AA6" s="72"/>
      <c r="AB6" s="72"/>
      <c r="AC6" s="72"/>
      <c r="AD6" s="72"/>
    </row>
    <row r="7" spans="1:42" ht="15" customHeight="1" x14ac:dyDescent="0.35">
      <c r="B7" s="12" t="s">
        <v>62</v>
      </c>
      <c r="C7" s="13"/>
      <c r="D7" s="13"/>
      <c r="E7" s="13"/>
      <c r="F7" s="13"/>
      <c r="G7" s="14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10"/>
    </row>
    <row r="8" spans="1:42" ht="15" customHeight="1" x14ac:dyDescent="0.35">
      <c r="B8" s="12" t="s">
        <v>42</v>
      </c>
      <c r="C8" s="13"/>
      <c r="D8" s="13"/>
      <c r="E8" s="13"/>
      <c r="F8" s="13"/>
      <c r="G8" s="14"/>
      <c r="H8" s="108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10"/>
    </row>
    <row r="9" spans="1:42" ht="15" customHeight="1" x14ac:dyDescent="0.35">
      <c r="B9" s="12" t="s">
        <v>20</v>
      </c>
      <c r="C9" s="13"/>
      <c r="D9" s="13"/>
      <c r="E9" s="13"/>
      <c r="F9" s="13"/>
      <c r="G9" s="14"/>
      <c r="H9" s="108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10"/>
    </row>
    <row r="10" spans="1:42" s="10" customFormat="1" x14ac:dyDescent="0.35">
      <c r="B10" s="86" t="s">
        <v>69</v>
      </c>
      <c r="C10" s="87"/>
      <c r="D10" s="87"/>
      <c r="E10" s="87"/>
      <c r="F10" s="87"/>
      <c r="G10" s="88"/>
      <c r="H10" s="114">
        <v>110</v>
      </c>
      <c r="I10" s="115"/>
      <c r="J10" s="15" t="s">
        <v>68</v>
      </c>
      <c r="N10" s="16"/>
      <c r="O10" s="16"/>
      <c r="P10" s="16"/>
      <c r="Q10" s="16"/>
      <c r="R10" s="16"/>
      <c r="S10" s="16"/>
      <c r="T10" s="16"/>
      <c r="W10" s="72"/>
      <c r="X10" s="72"/>
      <c r="Y10" s="72"/>
      <c r="Z10" s="72"/>
      <c r="AA10" s="72"/>
      <c r="AB10" s="72"/>
      <c r="AC10" s="72"/>
      <c r="AD10" s="72"/>
    </row>
    <row r="11" spans="1:42" s="10" customFormat="1" ht="13.15" thickBot="1" x14ac:dyDescent="0.4">
      <c r="B11" s="86" t="s">
        <v>70</v>
      </c>
      <c r="C11" s="87"/>
      <c r="D11" s="87"/>
      <c r="E11" s="87"/>
      <c r="F11" s="87"/>
      <c r="G11" s="88"/>
      <c r="H11" s="89">
        <v>10</v>
      </c>
      <c r="I11" s="90"/>
      <c r="J11" s="15" t="s">
        <v>68</v>
      </c>
      <c r="N11" s="16"/>
      <c r="O11" s="16"/>
      <c r="P11" s="16"/>
      <c r="Q11" s="16"/>
      <c r="W11" s="72"/>
      <c r="X11" s="72"/>
      <c r="Y11" s="72"/>
      <c r="Z11" s="72"/>
      <c r="AA11" s="72"/>
      <c r="AB11" s="72"/>
      <c r="AC11" s="72"/>
      <c r="AD11" s="72"/>
    </row>
    <row r="12" spans="1:42" s="10" customFormat="1" ht="13.15" thickBot="1" x14ac:dyDescent="0.4">
      <c r="B12" s="86" t="s">
        <v>83</v>
      </c>
      <c r="C12" s="87"/>
      <c r="D12" s="87"/>
      <c r="E12" s="87"/>
      <c r="F12" s="87"/>
      <c r="G12" s="88"/>
      <c r="H12" s="89"/>
      <c r="I12" s="90"/>
      <c r="J12" s="15" t="s">
        <v>84</v>
      </c>
      <c r="N12" s="16"/>
      <c r="O12" s="16"/>
      <c r="P12" s="16"/>
      <c r="Q12" s="16"/>
      <c r="T12" s="181"/>
      <c r="U12" s="181" t="s">
        <v>11</v>
      </c>
      <c r="V12" s="181"/>
      <c r="W12" s="72"/>
      <c r="X12" s="72"/>
      <c r="Y12" s="72"/>
      <c r="Z12" s="72"/>
      <c r="AA12" s="72"/>
      <c r="AB12" s="72"/>
      <c r="AC12" s="72"/>
      <c r="AD12" s="72"/>
    </row>
    <row r="13" spans="1:42" ht="13.9" thickBot="1" x14ac:dyDescent="0.4">
      <c r="A13" s="17"/>
      <c r="B13" s="17"/>
      <c r="C13" s="17"/>
      <c r="D13" s="17"/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T13" s="181"/>
      <c r="U13" s="182"/>
      <c r="V13" s="181"/>
    </row>
    <row r="14" spans="1:42" ht="13.9" thickBot="1" x14ac:dyDescent="0.4">
      <c r="A14" s="15" t="s">
        <v>82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T14" s="181"/>
      <c r="U14" s="181"/>
      <c r="V14" s="181"/>
    </row>
    <row r="15" spans="1:42" ht="13.5" x14ac:dyDescent="0.35">
      <c r="A15" s="20"/>
      <c r="B15" s="21" t="str">
        <f>IF(SUM(B16:B35)&gt;0,1,"")</f>
        <v/>
      </c>
      <c r="C15" s="21" t="str">
        <f>IF(SUM(C16:C35)&gt;0,2,"")</f>
        <v/>
      </c>
      <c r="D15" s="21" t="str">
        <f>IF(SUM(D16:D35)&gt;0,3,"")</f>
        <v/>
      </c>
      <c r="E15" s="21" t="str">
        <f>IF(SUM(E16:E35)&gt;0,4,"")</f>
        <v/>
      </c>
      <c r="F15" s="21" t="str">
        <f>IF(SUM(F16:F35)&gt;0,5,"")</f>
        <v/>
      </c>
      <c r="G15" s="21" t="str">
        <f>IF(SUM(G16:G35)&gt;0,6,"")</f>
        <v/>
      </c>
      <c r="H15" s="21" t="str">
        <f>IF(SUM(H16:H35)&gt;0,7,"")</f>
        <v/>
      </c>
      <c r="I15" s="21" t="str">
        <f>IF(SUM(I16:I35)&gt;0,8,"")</f>
        <v/>
      </c>
      <c r="J15" s="21" t="str">
        <f>IF(SUM(J16:J35)&gt;0,9,"")</f>
        <v/>
      </c>
      <c r="K15" s="21" t="str">
        <f>IF(SUM(K16:K35)&gt;0,10,"")</f>
        <v/>
      </c>
      <c r="L15" s="21" t="str">
        <f>IF(SUM(L16:L35)&gt;0,11,"")</f>
        <v/>
      </c>
      <c r="M15" s="21" t="str">
        <f>IF(SUM(M16:M35)&gt;0,12,"")</f>
        <v/>
      </c>
      <c r="N15" s="21" t="str">
        <f>IF(SUM(N16:N35)&gt;0,13,"")</f>
        <v/>
      </c>
      <c r="O15" s="21" t="str">
        <f>IF(SUM(O16:O35)&gt;0,14,"")</f>
        <v/>
      </c>
      <c r="P15" s="21" t="str">
        <f>IF(SUM(P16:P35)&gt;0,15,"")</f>
        <v/>
      </c>
      <c r="Q15" s="21" t="str">
        <f>IF(SUM(Q16:Q35)&gt;0,16,"")</f>
        <v/>
      </c>
      <c r="R15" s="21" t="str">
        <f>IF(SUM(R16:R35)&gt;0,17,"")</f>
        <v/>
      </c>
      <c r="S15" s="21" t="str">
        <f>IF(SUM(S16:S35)&gt;0,18,"")</f>
        <v/>
      </c>
      <c r="T15" s="48" t="str">
        <f>IF(SUM(T16:T35)&gt;0,19,"")</f>
        <v/>
      </c>
      <c r="U15" s="59" t="str">
        <f>IF(SUM(U16:U35)&gt;0,20,"")</f>
        <v/>
      </c>
      <c r="V15" s="63"/>
    </row>
    <row r="16" spans="1:42" ht="13.5" x14ac:dyDescent="0.35">
      <c r="A16" s="47" t="str">
        <f>IF(SUM(B16:U16)&gt;0,1,"")</f>
        <v/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60"/>
      <c r="V16" s="58"/>
    </row>
    <row r="17" spans="1:22" ht="13.5" x14ac:dyDescent="0.35">
      <c r="A17" s="47" t="str">
        <f>IF(SUM(B17:U17)&gt;0,2,"")</f>
        <v/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60"/>
      <c r="V17" s="58"/>
    </row>
    <row r="18" spans="1:22" ht="13.5" x14ac:dyDescent="0.35">
      <c r="A18" s="47" t="str">
        <f>IF(SUM(B18:U18)&gt;0,3,"")</f>
        <v/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60"/>
      <c r="V18" s="58"/>
    </row>
    <row r="19" spans="1:22" ht="13.5" x14ac:dyDescent="0.35">
      <c r="A19" s="47" t="str">
        <f>IF(SUM(B19:U19)&gt;0,4,"")</f>
        <v/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60"/>
      <c r="V19" s="58"/>
    </row>
    <row r="20" spans="1:22" ht="13.5" x14ac:dyDescent="0.35">
      <c r="A20" s="47" t="str">
        <f>IF(SUM(B20:U20)&gt;0,5,"")</f>
        <v/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60"/>
      <c r="V20" s="58"/>
    </row>
    <row r="21" spans="1:22" ht="13.5" x14ac:dyDescent="0.35">
      <c r="A21" s="47" t="str">
        <f>IF(SUM(B21:U21)&gt;0,6,"")</f>
        <v/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60"/>
      <c r="V21" s="58"/>
    </row>
    <row r="22" spans="1:22" ht="13.5" x14ac:dyDescent="0.35">
      <c r="A22" s="47" t="str">
        <f>IF(SUM(B22:U22)&gt;0,7,"")</f>
        <v/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60"/>
      <c r="V22" s="58"/>
    </row>
    <row r="23" spans="1:22" ht="13.5" x14ac:dyDescent="0.35">
      <c r="A23" s="47" t="str">
        <f>IF(SUM(B23:U23)&gt;0,8,"")</f>
        <v/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60"/>
      <c r="V23" s="58"/>
    </row>
    <row r="24" spans="1:22" ht="13.5" x14ac:dyDescent="0.35">
      <c r="A24" s="47" t="str">
        <f>IF(SUM(B24:U24)&gt;0,9,"")</f>
        <v/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60"/>
      <c r="V24" s="58"/>
    </row>
    <row r="25" spans="1:22" ht="13.5" x14ac:dyDescent="0.35">
      <c r="A25" s="47" t="str">
        <f>IF(SUM(B25:U25)&gt;0,10,"")</f>
        <v/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60"/>
      <c r="V25" s="58"/>
    </row>
    <row r="26" spans="1:22" ht="13.5" x14ac:dyDescent="0.35">
      <c r="A26" s="47" t="str">
        <f>IF(SUM(B26:U26)&gt;0,11,"")</f>
        <v/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60"/>
      <c r="V26" s="58"/>
    </row>
    <row r="27" spans="1:22" ht="13.5" x14ac:dyDescent="0.35">
      <c r="A27" s="47" t="str">
        <f>IF(SUM(B27:U27)&gt;0,12,"")</f>
        <v/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60"/>
      <c r="V27" s="58"/>
    </row>
    <row r="28" spans="1:22" ht="13.5" x14ac:dyDescent="0.35">
      <c r="A28" s="47" t="str">
        <f>IF(SUM(B28:U28)&gt;0,13,"")</f>
        <v/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60"/>
      <c r="V28" s="58"/>
    </row>
    <row r="29" spans="1:22" ht="13.5" x14ac:dyDescent="0.35">
      <c r="A29" s="47" t="str">
        <f>IF(SUM(B29:U29)&gt;0,14,"")</f>
        <v/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60"/>
      <c r="V29" s="58"/>
    </row>
    <row r="30" spans="1:22" ht="13.5" x14ac:dyDescent="0.35">
      <c r="A30" s="47" t="str">
        <f>IF(SUM(B30:U30)&gt;0,15,"")</f>
        <v/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60"/>
      <c r="V30" s="58"/>
    </row>
    <row r="31" spans="1:22" ht="13.5" x14ac:dyDescent="0.35">
      <c r="A31" s="47" t="str">
        <f>IF(SUM(B31:U31)&gt;0,16,"")</f>
        <v/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60"/>
      <c r="V31" s="58"/>
    </row>
    <row r="32" spans="1:22" ht="13.5" x14ac:dyDescent="0.35">
      <c r="A32" s="47" t="str">
        <f>IF(SUM(B32:U32)&gt;0,17,"")</f>
        <v/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60"/>
      <c r="V32" s="58"/>
    </row>
    <row r="33" spans="1:25" ht="13.5" x14ac:dyDescent="0.35">
      <c r="A33" s="47" t="str">
        <f>IF(SUM(B33:U33)&gt;0,18,"")</f>
        <v/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60"/>
      <c r="V33" s="58"/>
    </row>
    <row r="34" spans="1:25" ht="13.5" x14ac:dyDescent="0.35">
      <c r="A34" s="47" t="str">
        <f>IF(SUM(B34:U34)&gt;0,19,"")</f>
        <v/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60"/>
      <c r="V34" s="58"/>
    </row>
    <row r="35" spans="1:25" ht="13.5" x14ac:dyDescent="0.35">
      <c r="A35" s="53" t="str">
        <f>IF(SUM(B35:U35)&gt;0,20,"")</f>
        <v/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61"/>
      <c r="V35" s="58"/>
    </row>
    <row r="36" spans="1:25" ht="13.15" thickBot="1" x14ac:dyDescent="0.4">
      <c r="A36" s="55"/>
      <c r="B36" s="56"/>
      <c r="C36" s="56"/>
      <c r="D36" s="56"/>
      <c r="E36" s="56"/>
      <c r="F36" s="56"/>
      <c r="G36" s="56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62"/>
      <c r="V36" s="58"/>
    </row>
    <row r="37" spans="1:25" x14ac:dyDescent="0.35">
      <c r="A37" s="129" t="s">
        <v>37</v>
      </c>
      <c r="B37" s="129"/>
      <c r="C37" s="135" t="s">
        <v>47</v>
      </c>
      <c r="D37" s="135"/>
      <c r="E37" s="134" t="s">
        <v>36</v>
      </c>
      <c r="F37" s="134"/>
      <c r="G37" s="23" t="s">
        <v>49</v>
      </c>
      <c r="H37" s="22"/>
      <c r="I37" s="2"/>
      <c r="J37" s="2"/>
      <c r="K37" s="2"/>
      <c r="L37" s="2"/>
      <c r="M37" s="2"/>
      <c r="P37" s="2"/>
      <c r="Q37" s="2"/>
      <c r="W37" s="26"/>
      <c r="X37" s="27"/>
      <c r="Y37" s="28"/>
    </row>
    <row r="38" spans="1:25" x14ac:dyDescent="0.35">
      <c r="A38" s="22"/>
      <c r="B38" s="22"/>
      <c r="C38" s="22"/>
      <c r="D38" s="22"/>
      <c r="E38" s="22"/>
      <c r="F38" s="22"/>
      <c r="G38" s="22"/>
      <c r="H38" s="22"/>
      <c r="I38" s="2"/>
      <c r="J38" s="2"/>
      <c r="K38" s="2"/>
      <c r="L38" s="2"/>
      <c r="M38" s="2"/>
      <c r="P38" s="2"/>
      <c r="Q38" s="2"/>
      <c r="W38" s="29"/>
      <c r="X38" s="30"/>
      <c r="Y38" s="31"/>
    </row>
    <row r="39" spans="1:25" ht="13.15" thickBot="1" x14ac:dyDescent="0.4">
      <c r="B39" s="15" t="s">
        <v>48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32"/>
      <c r="X39" s="33"/>
      <c r="Y39" s="34"/>
    </row>
    <row r="40" spans="1:25" x14ac:dyDescent="0.35">
      <c r="A40" s="24"/>
      <c r="B40" s="25"/>
      <c r="C40" s="2"/>
    </row>
    <row r="41" spans="1:25" x14ac:dyDescent="0.35">
      <c r="B41" s="100" t="s">
        <v>35</v>
      </c>
      <c r="C41" s="100"/>
      <c r="D41" s="100"/>
      <c r="E41" s="100"/>
      <c r="F41" s="100"/>
      <c r="G41" s="100"/>
      <c r="H41" s="127" t="s">
        <v>34</v>
      </c>
      <c r="I41" s="127"/>
      <c r="J41" s="127"/>
      <c r="K41" s="127" t="s">
        <v>19</v>
      </c>
      <c r="L41" s="127"/>
      <c r="M41" s="127"/>
      <c r="N41" s="105" t="s">
        <v>3</v>
      </c>
      <c r="O41" s="105"/>
      <c r="P41" s="105"/>
      <c r="Q41" s="105"/>
      <c r="R41" s="105"/>
      <c r="S41" s="105"/>
      <c r="T41" s="105"/>
      <c r="U41" s="105"/>
      <c r="V41" s="105"/>
    </row>
    <row r="42" spans="1:25" x14ac:dyDescent="0.35">
      <c r="B42" s="91" t="s">
        <v>116</v>
      </c>
      <c r="C42" s="91"/>
      <c r="D42" s="91"/>
      <c r="E42" s="91"/>
      <c r="F42" s="91"/>
      <c r="G42" s="91"/>
      <c r="H42" s="139" t="str">
        <f>IF(H12&gt;0,"",IF(SUM(B16:U35)=0,"",CONCATENATE(LEFT(IF(SUM(B16:U35)=0,"",ROUND((((SUM(B16:U35)/COUNT(B16:U35)*60/H11)/(3.14*(H10/20)*(H10/20)))*10),1)),4)," mm/hr")))</f>
        <v/>
      </c>
      <c r="I42" s="139"/>
      <c r="J42" s="139"/>
      <c r="K42" s="128" t="s">
        <v>45</v>
      </c>
      <c r="L42" s="128"/>
      <c r="M42" s="128"/>
      <c r="N42" s="106" t="s">
        <v>94</v>
      </c>
      <c r="O42" s="106"/>
      <c r="P42" s="106"/>
      <c r="Q42" s="106"/>
      <c r="R42" s="106"/>
      <c r="S42" s="106"/>
      <c r="T42" s="106"/>
      <c r="U42" s="106"/>
      <c r="V42" s="106"/>
    </row>
    <row r="43" spans="1:25" ht="12.75" customHeight="1" x14ac:dyDescent="0.35">
      <c r="B43" s="91" t="s">
        <v>7</v>
      </c>
      <c r="C43" s="91"/>
      <c r="D43" s="91"/>
      <c r="E43" s="91"/>
      <c r="F43" s="91"/>
      <c r="G43" s="91"/>
      <c r="H43" s="107" t="str">
        <f>IF(SUM(B16:U35)=0,"",CONCATENATE(LEFT(IF(SUM(B16:U35)=0,"",ROUND(((1-(Calculations!B23/Calculations!B2))*100),1)),4),"%"))</f>
        <v/>
      </c>
      <c r="I43" s="107"/>
      <c r="J43" s="107"/>
      <c r="K43" s="93" t="s">
        <v>46</v>
      </c>
      <c r="L43" s="93"/>
      <c r="M43" s="93"/>
      <c r="N43" s="106" t="s">
        <v>95</v>
      </c>
      <c r="O43" s="106"/>
      <c r="P43" s="106"/>
      <c r="Q43" s="106"/>
      <c r="R43" s="106"/>
      <c r="S43" s="106"/>
      <c r="T43" s="106"/>
      <c r="U43" s="106"/>
      <c r="V43" s="106"/>
    </row>
    <row r="44" spans="1:25" x14ac:dyDescent="0.35">
      <c r="B44" s="91" t="s">
        <v>115</v>
      </c>
      <c r="C44" s="91"/>
      <c r="D44" s="91"/>
      <c r="E44" s="91"/>
      <c r="F44" s="91"/>
      <c r="G44" s="91"/>
      <c r="H44" s="92" t="str">
        <f>IF(SUM(B16:U35)=0,"",Calculations!B2/IF(MIN(B16:U35)=0,SMALL(B16:U35,2),MIN(B16:U35)))</f>
        <v/>
      </c>
      <c r="I44" s="92"/>
      <c r="J44" s="92"/>
      <c r="K44" s="93" t="s">
        <v>43</v>
      </c>
      <c r="L44" s="93"/>
      <c r="M44" s="93"/>
      <c r="N44" s="106" t="s">
        <v>96</v>
      </c>
      <c r="O44" s="106"/>
      <c r="P44" s="106"/>
      <c r="Q44" s="106"/>
      <c r="R44" s="106"/>
      <c r="S44" s="106"/>
      <c r="T44" s="106"/>
      <c r="U44" s="106"/>
      <c r="V44" s="106"/>
    </row>
    <row r="45" spans="1:25" x14ac:dyDescent="0.35">
      <c r="B45" s="91" t="s">
        <v>92</v>
      </c>
      <c r="C45" s="91"/>
      <c r="D45" s="91"/>
      <c r="E45" s="91"/>
      <c r="F45" s="91"/>
      <c r="G45" s="91"/>
      <c r="H45" s="92" t="str">
        <f>IF(H12="","N/A",Calculations!A28)</f>
        <v>N/A</v>
      </c>
      <c r="I45" s="92"/>
      <c r="J45" s="92"/>
      <c r="K45" s="93" t="s">
        <v>91</v>
      </c>
      <c r="L45" s="93"/>
      <c r="M45" s="93"/>
      <c r="N45" s="106" t="s">
        <v>93</v>
      </c>
      <c r="O45" s="106"/>
      <c r="P45" s="106"/>
      <c r="Q45" s="106"/>
      <c r="R45" s="106"/>
      <c r="S45" s="106"/>
      <c r="T45" s="106"/>
      <c r="U45" s="106"/>
      <c r="V45" s="106"/>
    </row>
    <row r="46" spans="1:25" x14ac:dyDescent="0.35">
      <c r="B46" s="140" t="s">
        <v>121</v>
      </c>
      <c r="C46" s="141"/>
      <c r="D46" s="141"/>
      <c r="E46" s="141"/>
      <c r="F46" s="141"/>
      <c r="G46" s="142"/>
      <c r="H46" s="143" t="str">
        <f>IF(SUM(B16:U35)=0,"",COUNTIF(B16:U35,"&gt;"&amp;AVERAGE(B16:U35)*1.05)/COUNT(B16:U35))</f>
        <v/>
      </c>
      <c r="I46" s="144"/>
      <c r="J46" s="145"/>
      <c r="K46" s="93" t="s">
        <v>91</v>
      </c>
      <c r="L46" s="93"/>
      <c r="M46" s="93"/>
      <c r="N46" s="106" t="s">
        <v>118</v>
      </c>
      <c r="O46" s="106"/>
      <c r="P46" s="106"/>
      <c r="Q46" s="106"/>
      <c r="R46" s="106"/>
      <c r="S46" s="106"/>
      <c r="T46" s="106"/>
      <c r="U46" s="106"/>
      <c r="V46" s="106"/>
    </row>
    <row r="47" spans="1:25" x14ac:dyDescent="0.35">
      <c r="B47" s="140" t="s">
        <v>122</v>
      </c>
      <c r="C47" s="141"/>
      <c r="D47" s="141"/>
      <c r="E47" s="141"/>
      <c r="F47" s="141"/>
      <c r="G47" s="142"/>
      <c r="H47" s="143" t="str">
        <f>IF(SUM(B16:U35)=0,"",COUNTIF(B16:U35,"&lt;"&amp;AVERAGE(B16:U35)-(AVERAGE(B16:U35)*0.05))/COUNT(B16:U35))</f>
        <v/>
      </c>
      <c r="I47" s="144"/>
      <c r="J47" s="145"/>
      <c r="K47" s="93" t="s">
        <v>91</v>
      </c>
      <c r="L47" s="93"/>
      <c r="M47" s="93"/>
      <c r="N47" s="106" t="s">
        <v>125</v>
      </c>
      <c r="O47" s="106"/>
      <c r="P47" s="106"/>
      <c r="Q47" s="106"/>
      <c r="R47" s="106"/>
      <c r="S47" s="106"/>
      <c r="T47" s="106"/>
      <c r="U47" s="106"/>
      <c r="V47" s="106"/>
    </row>
    <row r="48" spans="1:25" x14ac:dyDescent="0.35">
      <c r="B48" s="140" t="s">
        <v>123</v>
      </c>
      <c r="C48" s="141"/>
      <c r="D48" s="141"/>
      <c r="E48" s="141"/>
      <c r="F48" s="141"/>
      <c r="G48" s="142"/>
      <c r="H48" s="143" t="str">
        <f>IF(SUM(B16:U35)=0,"",1-SUM(H46:H47))</f>
        <v/>
      </c>
      <c r="I48" s="144"/>
      <c r="J48" s="145"/>
      <c r="K48" s="93" t="s">
        <v>91</v>
      </c>
      <c r="L48" s="93"/>
      <c r="M48" s="93"/>
      <c r="N48" s="106" t="s">
        <v>117</v>
      </c>
      <c r="O48" s="106"/>
      <c r="P48" s="106"/>
      <c r="Q48" s="106"/>
      <c r="R48" s="106"/>
      <c r="S48" s="106"/>
      <c r="T48" s="106"/>
      <c r="U48" s="106"/>
      <c r="V48" s="106"/>
    </row>
    <row r="49" spans="2:22" x14ac:dyDescent="0.3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5"/>
      <c r="M49" s="35"/>
    </row>
    <row r="50" spans="2:22" ht="13.15" thickBot="1" x14ac:dyDescent="0.4">
      <c r="B50" s="24" t="s">
        <v>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P50" s="36"/>
      <c r="Q50" s="35"/>
      <c r="R50" s="35"/>
    </row>
    <row r="51" spans="2:22" ht="15" customHeight="1" x14ac:dyDescent="0.35"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8"/>
    </row>
    <row r="52" spans="2:22" ht="15" customHeight="1" x14ac:dyDescent="0.35"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1"/>
    </row>
    <row r="53" spans="2:22" ht="15" customHeight="1" x14ac:dyDescent="0.35"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1"/>
    </row>
    <row r="54" spans="2:22" ht="15" customHeight="1" thickBot="1" x14ac:dyDescent="0.4">
      <c r="B54" s="122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4"/>
    </row>
    <row r="55" spans="2:22" ht="17.25" customHeight="1" x14ac:dyDescent="0.35">
      <c r="B55" s="126" t="s">
        <v>44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</row>
    <row r="57" spans="2:22" x14ac:dyDescent="0.35">
      <c r="B57" s="37" t="s">
        <v>25</v>
      </c>
      <c r="C57" s="10"/>
      <c r="D57" s="10"/>
      <c r="E57" s="10"/>
      <c r="F57" s="38"/>
      <c r="G57" s="136" t="s">
        <v>63</v>
      </c>
      <c r="H57" s="137"/>
      <c r="I57" s="137"/>
      <c r="J57" s="138"/>
      <c r="N57" s="136" t="s">
        <v>21</v>
      </c>
      <c r="O57" s="137"/>
      <c r="P57" s="137"/>
      <c r="Q57" s="138"/>
    </row>
    <row r="59" spans="2:22" x14ac:dyDescent="0.35">
      <c r="B59" s="37" t="s">
        <v>14</v>
      </c>
      <c r="C59" s="10"/>
    </row>
    <row r="60" spans="2:22" ht="29.45" customHeight="1" x14ac:dyDescent="0.35">
      <c r="B60" s="96" t="s">
        <v>53</v>
      </c>
      <c r="C60" s="96"/>
      <c r="D60" s="96"/>
      <c r="E60" s="96" t="s">
        <v>58</v>
      </c>
      <c r="F60" s="96"/>
      <c r="G60" s="96"/>
      <c r="H60" s="96" t="s">
        <v>1</v>
      </c>
      <c r="I60" s="96"/>
      <c r="J60" s="96"/>
      <c r="K60" s="96"/>
      <c r="L60" s="125" t="s">
        <v>59</v>
      </c>
      <c r="M60" s="125"/>
      <c r="N60" s="125"/>
      <c r="O60" s="96" t="s">
        <v>3</v>
      </c>
      <c r="P60" s="96"/>
      <c r="Q60" s="96"/>
      <c r="R60" s="96"/>
      <c r="S60" s="96"/>
      <c r="T60" s="96"/>
      <c r="U60" s="96"/>
      <c r="V60" s="96"/>
    </row>
    <row r="61" spans="2:22" ht="18.399999999999999" customHeight="1" x14ac:dyDescent="0.35">
      <c r="B61" s="96" t="s">
        <v>5</v>
      </c>
      <c r="C61" s="96"/>
      <c r="D61" s="96"/>
      <c r="E61" s="94"/>
      <c r="F61" s="94"/>
      <c r="G61" s="94"/>
      <c r="H61" s="95"/>
      <c r="I61" s="95"/>
      <c r="J61" s="95"/>
      <c r="K61" s="95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</row>
    <row r="62" spans="2:22" ht="18.399999999999999" customHeight="1" x14ac:dyDescent="0.35">
      <c r="B62" s="96" t="s">
        <v>4</v>
      </c>
      <c r="C62" s="96"/>
      <c r="D62" s="96"/>
      <c r="E62" s="94"/>
      <c r="F62" s="94"/>
      <c r="G62" s="94"/>
      <c r="H62" s="95"/>
      <c r="I62" s="95"/>
      <c r="J62" s="95"/>
      <c r="K62" s="95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</row>
    <row r="63" spans="2:22" ht="18.399999999999999" customHeight="1" x14ac:dyDescent="0.35">
      <c r="B63" s="96" t="s">
        <v>16</v>
      </c>
      <c r="C63" s="96"/>
      <c r="D63" s="96"/>
      <c r="E63" s="94"/>
      <c r="F63" s="94"/>
      <c r="G63" s="94"/>
      <c r="H63" s="95"/>
      <c r="I63" s="95"/>
      <c r="J63" s="95"/>
      <c r="K63" s="95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</row>
    <row r="64" spans="2:22" ht="35.25" customHeight="1" x14ac:dyDescent="0.35">
      <c r="B64" s="96" t="s">
        <v>75</v>
      </c>
      <c r="C64" s="96"/>
      <c r="D64" s="96"/>
      <c r="E64" s="94"/>
      <c r="F64" s="94"/>
      <c r="G64" s="94"/>
      <c r="H64" s="95"/>
      <c r="I64" s="95"/>
      <c r="J64" s="95"/>
      <c r="K64" s="95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</row>
    <row r="65" spans="1:23" ht="18.399999999999999" customHeight="1" x14ac:dyDescent="0.35">
      <c r="B65" s="104" t="s">
        <v>6</v>
      </c>
      <c r="C65" s="104"/>
      <c r="D65" s="104"/>
      <c r="E65" s="94"/>
      <c r="F65" s="94"/>
      <c r="G65" s="94"/>
      <c r="H65" s="95"/>
      <c r="I65" s="95"/>
      <c r="J65" s="95"/>
      <c r="K65" s="95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</row>
    <row r="66" spans="1:23" ht="22.35" customHeight="1" x14ac:dyDescent="0.35">
      <c r="B66" s="103" t="s">
        <v>22</v>
      </c>
      <c r="C66" s="103"/>
      <c r="D66" s="103"/>
      <c r="E66" s="94" t="s">
        <v>38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</row>
    <row r="67" spans="1:23" ht="29.65" customHeight="1" x14ac:dyDescent="0.35">
      <c r="B67" s="103" t="s">
        <v>23</v>
      </c>
      <c r="C67" s="103"/>
      <c r="D67" s="103"/>
      <c r="E67" s="94" t="s">
        <v>38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</row>
    <row r="68" spans="1:23" x14ac:dyDescent="0.35">
      <c r="A68" s="3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3" ht="14.25" customHeight="1" x14ac:dyDescent="0.35">
      <c r="B69" s="43" t="s">
        <v>13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73"/>
    </row>
    <row r="70" spans="1:23" ht="14.45" customHeight="1" x14ac:dyDescent="0.35">
      <c r="B70" s="101" t="s">
        <v>28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81"/>
      <c r="M70" s="82"/>
      <c r="N70" s="82"/>
      <c r="O70" s="82"/>
      <c r="P70" s="82"/>
      <c r="Q70" s="83"/>
      <c r="R70" s="9"/>
      <c r="S70" s="9"/>
      <c r="T70" s="9"/>
      <c r="U70" s="9"/>
      <c r="V70" s="9"/>
    </row>
    <row r="71" spans="1:23" x14ac:dyDescent="0.35">
      <c r="B71" s="101" t="s">
        <v>29</v>
      </c>
      <c r="C71" s="101"/>
      <c r="D71" s="101"/>
      <c r="E71" s="101"/>
      <c r="F71" s="101"/>
      <c r="G71" s="101"/>
      <c r="H71" s="101"/>
      <c r="I71" s="101"/>
      <c r="J71" s="101"/>
      <c r="K71" s="101"/>
      <c r="L71" s="81"/>
      <c r="M71" s="82"/>
      <c r="N71" s="82"/>
      <c r="O71" s="82"/>
      <c r="P71" s="82"/>
      <c r="Q71" s="83"/>
      <c r="R71" s="9"/>
      <c r="S71" s="9"/>
      <c r="T71" s="9"/>
      <c r="U71" s="9"/>
      <c r="V71" s="9"/>
    </row>
    <row r="72" spans="1:23" x14ac:dyDescent="0.35">
      <c r="B72" s="101" t="s">
        <v>12</v>
      </c>
      <c r="C72" s="101"/>
      <c r="D72" s="101"/>
      <c r="E72" s="101"/>
      <c r="F72" s="101"/>
      <c r="G72" s="101"/>
      <c r="H72" s="101"/>
      <c r="I72" s="101"/>
      <c r="J72" s="101"/>
      <c r="K72" s="101"/>
      <c r="L72" s="81"/>
      <c r="M72" s="82"/>
      <c r="N72" s="82"/>
      <c r="O72" s="82"/>
      <c r="P72" s="82"/>
      <c r="Q72" s="83"/>
      <c r="R72" s="9"/>
      <c r="S72" s="9"/>
      <c r="T72" s="9"/>
      <c r="U72" s="9"/>
      <c r="V72" s="9"/>
    </row>
    <row r="73" spans="1:23" x14ac:dyDescent="0.35">
      <c r="B73" s="101" t="s">
        <v>54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31"/>
      <c r="M73" s="132"/>
      <c r="N73" s="132"/>
      <c r="O73" s="132"/>
      <c r="P73" s="132"/>
      <c r="Q73" s="133"/>
      <c r="R73" s="9"/>
      <c r="S73" s="9"/>
      <c r="T73" s="9"/>
      <c r="U73" s="9"/>
      <c r="V73" s="9"/>
    </row>
    <row r="74" spans="1:23" x14ac:dyDescent="0.35">
      <c r="B74" s="101" t="s">
        <v>33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81"/>
      <c r="M74" s="82"/>
      <c r="N74" s="82"/>
      <c r="O74" s="82"/>
      <c r="P74" s="82"/>
      <c r="Q74" s="83"/>
      <c r="R74" s="9"/>
      <c r="S74" s="9"/>
      <c r="T74" s="9"/>
      <c r="U74" s="9"/>
      <c r="V74" s="9"/>
    </row>
    <row r="75" spans="1:23" x14ac:dyDescent="0.35">
      <c r="B75" s="101" t="s">
        <v>55</v>
      </c>
      <c r="C75" s="101"/>
      <c r="D75" s="101"/>
      <c r="E75" s="101"/>
      <c r="F75" s="101"/>
      <c r="G75" s="101"/>
      <c r="H75" s="101"/>
      <c r="I75" s="101"/>
      <c r="J75" s="101"/>
      <c r="K75" s="101"/>
      <c r="L75" s="81"/>
      <c r="M75" s="82"/>
      <c r="N75" s="82"/>
      <c r="O75" s="82"/>
      <c r="P75" s="82"/>
      <c r="Q75" s="83"/>
      <c r="R75" s="9"/>
      <c r="S75" s="9"/>
      <c r="T75" s="9"/>
      <c r="U75" s="9"/>
      <c r="V75" s="9"/>
    </row>
    <row r="76" spans="1:23" x14ac:dyDescent="0.35">
      <c r="B76" s="101" t="s">
        <v>56</v>
      </c>
      <c r="C76" s="101"/>
      <c r="D76" s="101"/>
      <c r="E76" s="101"/>
      <c r="F76" s="101"/>
      <c r="G76" s="101"/>
      <c r="H76" s="101"/>
      <c r="I76" s="101"/>
      <c r="J76" s="101"/>
      <c r="K76" s="101"/>
      <c r="L76" s="81"/>
      <c r="M76" s="82"/>
      <c r="N76" s="82"/>
      <c r="O76" s="82"/>
      <c r="P76" s="82"/>
      <c r="Q76" s="83"/>
      <c r="R76" s="9"/>
      <c r="S76" s="9"/>
      <c r="T76" s="9"/>
      <c r="U76" s="9"/>
      <c r="V76" s="9"/>
    </row>
    <row r="77" spans="1:23" x14ac:dyDescent="0.35">
      <c r="B77" s="102" t="s">
        <v>31</v>
      </c>
      <c r="C77" s="102"/>
      <c r="D77" s="102"/>
      <c r="E77" s="102"/>
      <c r="F77" s="102"/>
      <c r="G77" s="102"/>
      <c r="H77" s="102"/>
      <c r="I77" s="102"/>
      <c r="J77" s="102"/>
      <c r="K77" s="102"/>
      <c r="L77" s="81" t="s">
        <v>57</v>
      </c>
      <c r="M77" s="82"/>
      <c r="N77" s="82"/>
      <c r="O77" s="82"/>
      <c r="P77" s="82"/>
      <c r="Q77" s="83"/>
      <c r="R77" s="9"/>
      <c r="S77" s="9"/>
      <c r="T77" s="9"/>
      <c r="U77" s="9"/>
      <c r="V77" s="9"/>
    </row>
    <row r="78" spans="1:23" ht="27" customHeight="1" x14ac:dyDescent="0.35">
      <c r="B78" s="101" t="s">
        <v>30</v>
      </c>
      <c r="C78" s="101"/>
      <c r="D78" s="101"/>
      <c r="E78" s="101"/>
      <c r="F78" s="101"/>
      <c r="G78" s="101"/>
      <c r="H78" s="101"/>
      <c r="I78" s="101"/>
      <c r="J78" s="101"/>
      <c r="K78" s="101"/>
      <c r="L78" s="81" t="s">
        <v>124</v>
      </c>
      <c r="M78" s="82"/>
      <c r="N78" s="82"/>
      <c r="O78" s="82"/>
      <c r="P78" s="82"/>
      <c r="Q78" s="83"/>
      <c r="R78" s="9"/>
      <c r="S78" s="9"/>
      <c r="T78" s="9"/>
      <c r="U78" s="9"/>
      <c r="V78" s="9"/>
    </row>
    <row r="79" spans="1:23" x14ac:dyDescent="0.35">
      <c r="B79" s="130" t="s">
        <v>120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1"/>
      <c r="M79" s="132"/>
      <c r="N79" s="132"/>
      <c r="O79" s="132"/>
      <c r="P79" s="132"/>
      <c r="Q79" s="133"/>
      <c r="R79" s="9"/>
      <c r="S79" s="9"/>
      <c r="T79" s="9"/>
      <c r="U79" s="9"/>
      <c r="V79" s="9"/>
    </row>
    <row r="80" spans="1:23" x14ac:dyDescent="0.35">
      <c r="B80" s="130" t="s">
        <v>114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1"/>
      <c r="M80" s="132"/>
      <c r="N80" s="132"/>
      <c r="O80" s="132"/>
      <c r="P80" s="132"/>
      <c r="Q80" s="133"/>
      <c r="R80" s="9"/>
      <c r="S80" s="9"/>
      <c r="T80" s="9"/>
      <c r="U80" s="9"/>
      <c r="V80" s="9"/>
    </row>
    <row r="81" spans="1:23" x14ac:dyDescent="0.35">
      <c r="B81" s="44"/>
      <c r="C81" s="44"/>
      <c r="D81" s="44"/>
      <c r="E81" s="44"/>
      <c r="F81" s="44"/>
      <c r="G81" s="44"/>
      <c r="H81" s="44"/>
      <c r="I81" s="45"/>
      <c r="J81" s="45"/>
      <c r="K81" s="45"/>
      <c r="L81" s="45"/>
      <c r="M81" s="45"/>
      <c r="N81" s="45"/>
      <c r="R81" s="9"/>
      <c r="S81" s="9"/>
      <c r="T81" s="9"/>
      <c r="U81" s="9"/>
      <c r="V81" s="9"/>
    </row>
    <row r="82" spans="1:23" ht="14.25" customHeight="1" x14ac:dyDescent="0.35">
      <c r="B82" s="43" t="s">
        <v>52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73"/>
    </row>
    <row r="83" spans="1:23" ht="13.35" customHeight="1" x14ac:dyDescent="0.35">
      <c r="B83" s="99" t="s">
        <v>32</v>
      </c>
      <c r="C83" s="99"/>
      <c r="D83" s="99"/>
      <c r="E83" s="102" t="s">
        <v>50</v>
      </c>
      <c r="F83" s="102"/>
      <c r="G83" s="102"/>
      <c r="H83" s="102"/>
      <c r="I83" s="102"/>
      <c r="J83" s="102"/>
      <c r="K83" s="82"/>
      <c r="L83" s="82"/>
      <c r="M83" s="83"/>
      <c r="S83" s="9"/>
      <c r="T83" s="9"/>
      <c r="U83" s="9"/>
      <c r="V83" s="9"/>
    </row>
    <row r="84" spans="1:23" ht="13.35" customHeight="1" x14ac:dyDescent="0.35">
      <c r="B84" s="99"/>
      <c r="C84" s="99"/>
      <c r="D84" s="99"/>
      <c r="E84" s="102" t="s">
        <v>51</v>
      </c>
      <c r="F84" s="102"/>
      <c r="G84" s="102"/>
      <c r="H84" s="102"/>
      <c r="I84" s="102"/>
      <c r="J84" s="102"/>
      <c r="K84" s="82"/>
      <c r="L84" s="82"/>
      <c r="M84" s="83"/>
      <c r="S84" s="9"/>
      <c r="T84" s="9"/>
      <c r="U84" s="9"/>
      <c r="V84" s="9"/>
    </row>
    <row r="85" spans="1:23" ht="13.35" customHeight="1" x14ac:dyDescent="0.35">
      <c r="B85" s="99" t="s">
        <v>2</v>
      </c>
      <c r="C85" s="99"/>
      <c r="D85" s="99"/>
      <c r="E85" s="99"/>
      <c r="F85" s="99"/>
      <c r="G85" s="99"/>
      <c r="H85" s="99"/>
      <c r="I85" s="99"/>
      <c r="J85" s="99"/>
      <c r="K85" s="84"/>
      <c r="L85" s="84"/>
      <c r="M85" s="85"/>
      <c r="S85" s="9"/>
      <c r="T85" s="9"/>
      <c r="U85" s="9"/>
      <c r="V85" s="9"/>
    </row>
    <row r="86" spans="1:23" ht="13.35" customHeight="1" x14ac:dyDescent="0.35">
      <c r="B86" s="99" t="s">
        <v>39</v>
      </c>
      <c r="C86" s="99"/>
      <c r="D86" s="99"/>
      <c r="E86" s="99"/>
      <c r="F86" s="99"/>
      <c r="G86" s="99"/>
      <c r="H86" s="99"/>
      <c r="I86" s="99"/>
      <c r="J86" s="99"/>
      <c r="K86" s="84"/>
      <c r="L86" s="84"/>
      <c r="M86" s="85"/>
      <c r="S86" s="9"/>
      <c r="T86" s="9"/>
      <c r="U86" s="9"/>
      <c r="V86" s="9"/>
    </row>
    <row r="87" spans="1:23" ht="13.35" customHeight="1" x14ac:dyDescent="0.35">
      <c r="B87" s="99" t="s">
        <v>17</v>
      </c>
      <c r="C87" s="99"/>
      <c r="D87" s="99"/>
      <c r="E87" s="99"/>
      <c r="F87" s="99"/>
      <c r="G87" s="99"/>
      <c r="H87" s="99"/>
      <c r="I87" s="99"/>
      <c r="J87" s="99"/>
      <c r="K87" s="97" t="str">
        <f>IF(K85="","",K85*K86)</f>
        <v/>
      </c>
      <c r="L87" s="97"/>
      <c r="M87" s="98"/>
      <c r="S87" s="9"/>
      <c r="T87" s="9"/>
      <c r="U87" s="9"/>
      <c r="V87" s="9"/>
    </row>
    <row r="88" spans="1:23" x14ac:dyDescent="0.35">
      <c r="B88" s="99" t="s">
        <v>81</v>
      </c>
      <c r="C88" s="99"/>
      <c r="D88" s="99"/>
      <c r="E88" s="99"/>
      <c r="F88" s="99"/>
      <c r="G88" s="99"/>
      <c r="H88" s="99"/>
      <c r="I88" s="99"/>
      <c r="J88" s="99"/>
      <c r="K88" s="97" t="str">
        <f>IF(L75="","",K87*L75)</f>
        <v/>
      </c>
      <c r="L88" s="97"/>
      <c r="M88" s="98"/>
      <c r="S88" s="9"/>
      <c r="T88" s="9"/>
      <c r="U88" s="9"/>
      <c r="V88" s="9"/>
    </row>
    <row r="89" spans="1:23" ht="12.75" customHeight="1" x14ac:dyDescent="0.35">
      <c r="B89" s="99" t="s">
        <v>78</v>
      </c>
      <c r="C89" s="99"/>
      <c r="D89" s="99"/>
      <c r="E89" s="99"/>
      <c r="F89" s="99"/>
      <c r="G89" s="99"/>
      <c r="H89" s="99"/>
      <c r="I89" s="99"/>
      <c r="J89" s="99"/>
      <c r="K89" s="97" t="str">
        <f>IF(L75="","",L75/(K83*K84))</f>
        <v/>
      </c>
      <c r="L89" s="97"/>
      <c r="M89" s="98"/>
      <c r="S89" s="9"/>
      <c r="T89" s="9"/>
      <c r="U89" s="9"/>
      <c r="V89" s="9"/>
    </row>
    <row r="90" spans="1:23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3" ht="14.25" customHeight="1" x14ac:dyDescent="0.35">
      <c r="B91" s="43" t="s">
        <v>18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73"/>
    </row>
    <row r="92" spans="1:23" x14ac:dyDescent="0.35">
      <c r="B92" s="78" t="s">
        <v>24</v>
      </c>
      <c r="C92" s="79"/>
      <c r="D92" s="80"/>
      <c r="E92" s="81"/>
      <c r="F92" s="82"/>
      <c r="G92" s="82"/>
      <c r="H92" s="82"/>
      <c r="I92" s="82"/>
      <c r="J92" s="82"/>
      <c r="K92" s="82"/>
      <c r="L92" s="83"/>
      <c r="Q92" s="9"/>
      <c r="R92" s="9"/>
      <c r="S92" s="9"/>
      <c r="T92" s="9"/>
    </row>
    <row r="93" spans="1:23" ht="25.5" customHeight="1" x14ac:dyDescent="0.35">
      <c r="B93" s="78" t="s">
        <v>26</v>
      </c>
      <c r="C93" s="79"/>
      <c r="D93" s="80"/>
      <c r="E93" s="81"/>
      <c r="F93" s="82"/>
      <c r="G93" s="82"/>
      <c r="H93" s="82"/>
      <c r="I93" s="82"/>
      <c r="J93" s="82"/>
      <c r="K93" s="82"/>
      <c r="L93" s="83"/>
      <c r="Q93" s="9"/>
      <c r="R93" s="9"/>
      <c r="S93" s="9"/>
      <c r="T93" s="9"/>
    </row>
    <row r="94" spans="1:23" x14ac:dyDescent="0.35">
      <c r="B94" s="78" t="s">
        <v>27</v>
      </c>
      <c r="C94" s="79"/>
      <c r="D94" s="80"/>
      <c r="E94" s="81"/>
      <c r="F94" s="82"/>
      <c r="G94" s="82"/>
      <c r="H94" s="82"/>
      <c r="I94" s="82"/>
      <c r="J94" s="82"/>
      <c r="K94" s="82"/>
      <c r="L94" s="83"/>
      <c r="Q94" s="9"/>
      <c r="R94" s="9"/>
      <c r="S94" s="9"/>
      <c r="T94" s="9"/>
    </row>
    <row r="95" spans="1:23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3" ht="14.25" customHeight="1" x14ac:dyDescent="0.35">
      <c r="B96" s="43" t="s">
        <v>41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43"/>
      <c r="O96" s="43"/>
      <c r="P96" s="43"/>
      <c r="Q96" s="43"/>
      <c r="R96" s="43"/>
      <c r="S96" s="43"/>
      <c r="T96" s="43"/>
      <c r="U96" s="43"/>
      <c r="V96" s="43"/>
      <c r="W96" s="73"/>
    </row>
    <row r="97" spans="1:22" x14ac:dyDescent="0.35">
      <c r="C97" s="43"/>
      <c r="D97" s="43"/>
      <c r="E97" s="43"/>
      <c r="F97" s="43"/>
      <c r="G97" s="43"/>
      <c r="H97" s="100" t="s">
        <v>100</v>
      </c>
      <c r="I97" s="100"/>
      <c r="J97" s="100"/>
      <c r="K97" s="100" t="s">
        <v>101</v>
      </c>
      <c r="L97" s="100"/>
      <c r="M97" s="100"/>
      <c r="O97" s="9"/>
      <c r="P97" s="9"/>
      <c r="Q97" s="9"/>
      <c r="R97" s="9"/>
      <c r="S97" s="9"/>
      <c r="T97" s="9"/>
      <c r="U97" s="9"/>
      <c r="V97" s="9"/>
    </row>
    <row r="98" spans="1:22" x14ac:dyDescent="0.35">
      <c r="B98" s="100" t="s">
        <v>40</v>
      </c>
      <c r="C98" s="100"/>
      <c r="D98" s="100"/>
      <c r="E98" s="100"/>
      <c r="F98" s="100"/>
      <c r="G98" s="100"/>
      <c r="H98" s="81"/>
      <c r="I98" s="82"/>
      <c r="J98" s="83"/>
      <c r="K98" s="81"/>
      <c r="L98" s="82"/>
      <c r="M98" s="83"/>
      <c r="O98" s="9"/>
      <c r="P98" s="9"/>
      <c r="Q98" s="9"/>
      <c r="R98" s="9"/>
      <c r="S98" s="9"/>
      <c r="T98" s="9"/>
      <c r="U98" s="9"/>
      <c r="V98" s="9"/>
    </row>
    <row r="99" spans="1:22" x14ac:dyDescent="0.35">
      <c r="A99" s="40"/>
      <c r="B99" s="100" t="s">
        <v>15</v>
      </c>
      <c r="C99" s="100"/>
      <c r="D99" s="100"/>
      <c r="E99" s="100"/>
      <c r="F99" s="100"/>
      <c r="G99" s="100"/>
      <c r="H99" s="81"/>
      <c r="I99" s="82"/>
      <c r="J99" s="83"/>
      <c r="K99" s="81"/>
      <c r="L99" s="82"/>
      <c r="M99" s="83"/>
      <c r="N99" s="40"/>
      <c r="O99" s="40"/>
      <c r="P99" s="40"/>
      <c r="Q99" s="40"/>
      <c r="R99" s="40"/>
      <c r="S99" s="40"/>
      <c r="T99" s="40"/>
    </row>
    <row r="100" spans="1:22" x14ac:dyDescent="0.35">
      <c r="A100" s="40"/>
      <c r="B100" s="100" t="s">
        <v>119</v>
      </c>
      <c r="C100" s="100"/>
      <c r="D100" s="100"/>
      <c r="E100" s="100"/>
      <c r="F100" s="100"/>
      <c r="G100" s="100"/>
      <c r="H100" s="81"/>
      <c r="I100" s="82"/>
      <c r="J100" s="83"/>
      <c r="K100" s="81"/>
      <c r="L100" s="82"/>
      <c r="M100" s="83"/>
      <c r="N100" s="40"/>
      <c r="O100" s="40"/>
      <c r="P100" s="40"/>
      <c r="Q100" s="40"/>
      <c r="R100" s="40"/>
      <c r="S100" s="40"/>
      <c r="T100" s="40"/>
    </row>
    <row r="101" spans="1:22" x14ac:dyDescent="0.3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2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2" x14ac:dyDescent="0.3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2" x14ac:dyDescent="0.3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2" x14ac:dyDescent="0.3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2" x14ac:dyDescent="0.3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2" x14ac:dyDescent="0.3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2" x14ac:dyDescent="0.35">
      <c r="A108" s="41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2" x14ac:dyDescent="0.3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2" x14ac:dyDescent="0.3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2" x14ac:dyDescent="0.3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2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13" x14ac:dyDescent="0.3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2"/>
      <c r="L113" s="2"/>
      <c r="M113" s="2"/>
    </row>
    <row r="114" spans="1:13" x14ac:dyDescent="0.3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2"/>
      <c r="L114" s="2"/>
      <c r="M114" s="2"/>
    </row>
    <row r="115" spans="1:13" x14ac:dyDescent="0.3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2"/>
      <c r="L115" s="2"/>
      <c r="M115" s="2"/>
    </row>
    <row r="116" spans="1:13" x14ac:dyDescent="0.3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2"/>
      <c r="L116" s="2"/>
      <c r="M116" s="2"/>
    </row>
    <row r="117" spans="1:13" x14ac:dyDescent="0.3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2"/>
      <c r="L117" s="2"/>
      <c r="M117" s="2"/>
    </row>
    <row r="118" spans="1:13" x14ac:dyDescent="0.35">
      <c r="A118" s="3"/>
      <c r="B118" s="40"/>
      <c r="C118" s="40"/>
      <c r="D118" s="2"/>
      <c r="E118" s="42"/>
      <c r="F118" s="2"/>
      <c r="G118" s="2"/>
      <c r="H118" s="2"/>
      <c r="I118" s="2"/>
      <c r="J118" s="2"/>
      <c r="K118" s="2"/>
      <c r="L118" s="2"/>
      <c r="M118" s="2"/>
    </row>
  </sheetData>
  <sheetProtection algorithmName="SHA-512" hashValue="aCc6mk8DaXfNcwr8Exu0i0tAnv0HHxZUkBs0BHtH7g9RZTRDfc3bVbklvwGs5OJjuBpEa5hD4wMOCPy19plQKQ==" saltValue="gDR+Cl1D89wp9bG6fWVDZg==" spinCount="100000" sheet="1" scenarios="1"/>
  <mergeCells count="141">
    <mergeCell ref="B100:G100"/>
    <mergeCell ref="H100:J100"/>
    <mergeCell ref="K100:M100"/>
    <mergeCell ref="B46:G46"/>
    <mergeCell ref="B47:G47"/>
    <mergeCell ref="B48:G48"/>
    <mergeCell ref="H46:J46"/>
    <mergeCell ref="H47:J47"/>
    <mergeCell ref="H48:J48"/>
    <mergeCell ref="K46:M46"/>
    <mergeCell ref="K47:M47"/>
    <mergeCell ref="K48:M48"/>
    <mergeCell ref="L80:Q80"/>
    <mergeCell ref="L73:Q73"/>
    <mergeCell ref="L74:Q74"/>
    <mergeCell ref="H63:K63"/>
    <mergeCell ref="L63:N63"/>
    <mergeCell ref="H65:K65"/>
    <mergeCell ref="L65:N65"/>
    <mergeCell ref="B64:D64"/>
    <mergeCell ref="E64:G64"/>
    <mergeCell ref="B89:J89"/>
    <mergeCell ref="B80:K80"/>
    <mergeCell ref="E84:J84"/>
    <mergeCell ref="B10:G10"/>
    <mergeCell ref="B11:G11"/>
    <mergeCell ref="K41:M41"/>
    <mergeCell ref="K42:M42"/>
    <mergeCell ref="A37:B37"/>
    <mergeCell ref="B44:G44"/>
    <mergeCell ref="B61:D61"/>
    <mergeCell ref="B79:K79"/>
    <mergeCell ref="L79:Q79"/>
    <mergeCell ref="B76:K76"/>
    <mergeCell ref="B75:K75"/>
    <mergeCell ref="B74:K74"/>
    <mergeCell ref="B73:K73"/>
    <mergeCell ref="B72:K72"/>
    <mergeCell ref="E37:F37"/>
    <mergeCell ref="C37:D37"/>
    <mergeCell ref="B41:G41"/>
    <mergeCell ref="O61:V61"/>
    <mergeCell ref="N57:Q57"/>
    <mergeCell ref="G57:J57"/>
    <mergeCell ref="H41:J41"/>
    <mergeCell ref="H42:J42"/>
    <mergeCell ref="B71:K71"/>
    <mergeCell ref="B70:K70"/>
    <mergeCell ref="K89:M89"/>
    <mergeCell ref="H4:V4"/>
    <mergeCell ref="H5:V5"/>
    <mergeCell ref="H6:V6"/>
    <mergeCell ref="H7:V7"/>
    <mergeCell ref="H8:V8"/>
    <mergeCell ref="H9:V9"/>
    <mergeCell ref="O62:V62"/>
    <mergeCell ref="O63:V63"/>
    <mergeCell ref="O64:V64"/>
    <mergeCell ref="H10:I10"/>
    <mergeCell ref="H11:I11"/>
    <mergeCell ref="B51:V54"/>
    <mergeCell ref="B60:D60"/>
    <mergeCell ref="E60:G60"/>
    <mergeCell ref="H60:K60"/>
    <mergeCell ref="L60:N60"/>
    <mergeCell ref="B55:V55"/>
    <mergeCell ref="O60:V60"/>
    <mergeCell ref="B42:G42"/>
    <mergeCell ref="K83:M83"/>
    <mergeCell ref="K84:M84"/>
    <mergeCell ref="K88:M88"/>
    <mergeCell ref="B83:D84"/>
    <mergeCell ref="B86:J86"/>
    <mergeCell ref="B87:J87"/>
    <mergeCell ref="H64:K64"/>
    <mergeCell ref="N41:V41"/>
    <mergeCell ref="N42:V42"/>
    <mergeCell ref="N43:V43"/>
    <mergeCell ref="N44:V44"/>
    <mergeCell ref="N45:V45"/>
    <mergeCell ref="N46:V46"/>
    <mergeCell ref="N47:V47"/>
    <mergeCell ref="N48:V48"/>
    <mergeCell ref="H43:J43"/>
    <mergeCell ref="H44:J44"/>
    <mergeCell ref="E61:G61"/>
    <mergeCell ref="H61:K61"/>
    <mergeCell ref="L61:N61"/>
    <mergeCell ref="B43:G43"/>
    <mergeCell ref="B62:D62"/>
    <mergeCell ref="E62:G62"/>
    <mergeCell ref="K43:M43"/>
    <mergeCell ref="K44:M44"/>
    <mergeCell ref="H97:J97"/>
    <mergeCell ref="K97:M97"/>
    <mergeCell ref="B98:G98"/>
    <mergeCell ref="H98:J98"/>
    <mergeCell ref="K98:M98"/>
    <mergeCell ref="B99:G99"/>
    <mergeCell ref="H99:J99"/>
    <mergeCell ref="K99:M99"/>
    <mergeCell ref="O65:V65"/>
    <mergeCell ref="E66:V66"/>
    <mergeCell ref="E67:V67"/>
    <mergeCell ref="B78:K78"/>
    <mergeCell ref="B77:K77"/>
    <mergeCell ref="L70:Q70"/>
    <mergeCell ref="B66:D66"/>
    <mergeCell ref="B67:D67"/>
    <mergeCell ref="B65:D65"/>
    <mergeCell ref="E65:G65"/>
    <mergeCell ref="E83:J83"/>
    <mergeCell ref="B92:D92"/>
    <mergeCell ref="E92:L92"/>
    <mergeCell ref="K85:M85"/>
    <mergeCell ref="L71:Q71"/>
    <mergeCell ref="L72:Q72"/>
    <mergeCell ref="A1:V1"/>
    <mergeCell ref="A2:V2"/>
    <mergeCell ref="B93:D93"/>
    <mergeCell ref="E93:L93"/>
    <mergeCell ref="B94:D94"/>
    <mergeCell ref="E94:L94"/>
    <mergeCell ref="L75:Q75"/>
    <mergeCell ref="L76:Q76"/>
    <mergeCell ref="L77:Q77"/>
    <mergeCell ref="L78:Q78"/>
    <mergeCell ref="K86:M86"/>
    <mergeCell ref="B12:G12"/>
    <mergeCell ref="H12:I12"/>
    <mergeCell ref="B45:G45"/>
    <mergeCell ref="H45:J45"/>
    <mergeCell ref="K45:M45"/>
    <mergeCell ref="L64:N64"/>
    <mergeCell ref="H62:K62"/>
    <mergeCell ref="L62:N62"/>
    <mergeCell ref="B63:D63"/>
    <mergeCell ref="E63:G63"/>
    <mergeCell ref="K87:M87"/>
    <mergeCell ref="B88:J88"/>
    <mergeCell ref="B85:J85"/>
  </mergeCells>
  <conditionalFormatting sqref="B16:B35">
    <cfRule type="colorScale" priority="5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5" priority="33" operator="equal">
      <formula>0</formula>
    </cfRule>
  </conditionalFormatting>
  <conditionalFormatting sqref="B16:U35">
    <cfRule type="colorScale" priority="1">
      <colorScale>
        <cfvo type="min"/>
        <cfvo type="percentile" val="50"/>
        <cfvo type="max"/>
        <color rgb="FFFF0000"/>
        <color rgb="FF00B050"/>
        <color rgb="FF00B0F0"/>
      </colorScale>
    </cfRule>
    <cfRule type="cellIs" dxfId="4" priority="2" operator="equal">
      <formula>0</formula>
    </cfRule>
  </conditionalFormatting>
  <hyperlinks>
    <hyperlink ref="A1:V1" location="'Sample report'!A1" display="Sample input sheet click/tap here" xr:uid="{32ABB84F-FACF-4C55-8C66-4DFEDD91A2A7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BA62-426A-48EB-8F5C-18E3DE02BFE0}">
  <dimension ref="A1:AD117"/>
  <sheetViews>
    <sheetView showGridLines="0" showRowColHeader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ColWidth="9" defaultRowHeight="12.75" x14ac:dyDescent="0.35"/>
  <cols>
    <col min="1" max="21" width="3.86328125" style="1" customWidth="1"/>
    <col min="22" max="22" width="3.59765625" style="1" customWidth="1"/>
    <col min="23" max="25" width="3.59765625" style="71" customWidth="1"/>
    <col min="26" max="30" width="9" style="71" customWidth="1"/>
    <col min="31" max="16384" width="9" style="1"/>
  </cols>
  <sheetData>
    <row r="1" spans="1:30" ht="15.75" x14ac:dyDescent="0.35">
      <c r="A1" s="75" t="s">
        <v>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30" s="10" customFormat="1" ht="17.25" customHeight="1" x14ac:dyDescent="0.3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1"/>
      <c r="X2" s="71"/>
      <c r="Y2" s="72"/>
      <c r="Z2" s="72"/>
      <c r="AA2" s="72"/>
      <c r="AB2" s="72"/>
      <c r="AC2" s="72"/>
      <c r="AD2" s="72"/>
    </row>
    <row r="3" spans="1:30" s="10" customFormat="1" ht="9" customHeight="1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1"/>
      <c r="X3" s="71"/>
      <c r="Y3" s="72"/>
      <c r="Z3" s="72"/>
      <c r="AA3" s="72"/>
      <c r="AB3" s="72"/>
      <c r="AC3" s="72"/>
      <c r="AD3" s="72"/>
    </row>
    <row r="4" spans="1:30" s="10" customFormat="1" ht="15" customHeight="1" x14ac:dyDescent="0.35">
      <c r="B4" s="12" t="s">
        <v>73</v>
      </c>
      <c r="C4" s="13"/>
      <c r="D4" s="13"/>
      <c r="E4" s="13"/>
      <c r="F4" s="13"/>
      <c r="G4" s="14"/>
      <c r="H4" s="167" t="s">
        <v>67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9"/>
      <c r="W4" s="72"/>
      <c r="X4" s="72"/>
      <c r="Y4" s="72"/>
      <c r="Z4" s="72"/>
      <c r="AA4" s="72"/>
      <c r="AB4" s="72"/>
      <c r="AC4" s="72"/>
      <c r="AD4" s="72"/>
    </row>
    <row r="5" spans="1:30" s="10" customFormat="1" ht="15" customHeight="1" x14ac:dyDescent="0.35">
      <c r="B5" s="12" t="s">
        <v>0</v>
      </c>
      <c r="C5" s="13"/>
      <c r="D5" s="13"/>
      <c r="E5" s="13"/>
      <c r="F5" s="13"/>
      <c r="G5" s="14"/>
      <c r="H5" s="170">
        <v>43487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2"/>
      <c r="W5" s="72"/>
      <c r="X5" s="72"/>
      <c r="Y5" s="72"/>
      <c r="Z5" s="72"/>
      <c r="AA5" s="72"/>
      <c r="AB5" s="72"/>
      <c r="AC5" s="72"/>
      <c r="AD5" s="72"/>
    </row>
    <row r="6" spans="1:30" s="10" customFormat="1" ht="15" customHeight="1" x14ac:dyDescent="0.35">
      <c r="B6" s="12" t="s">
        <v>66</v>
      </c>
      <c r="C6" s="13"/>
      <c r="D6" s="13"/>
      <c r="E6" s="13"/>
      <c r="F6" s="13"/>
      <c r="G6" s="14"/>
      <c r="H6" s="167" t="s">
        <v>102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9"/>
      <c r="W6" s="72"/>
      <c r="X6" s="72"/>
      <c r="Y6" s="72"/>
      <c r="Z6" s="72"/>
      <c r="AA6" s="72"/>
      <c r="AB6" s="72"/>
      <c r="AC6" s="72"/>
      <c r="AD6" s="72"/>
    </row>
    <row r="7" spans="1:30" ht="15" customHeight="1" x14ac:dyDescent="0.35">
      <c r="B7" s="12" t="s">
        <v>62</v>
      </c>
      <c r="C7" s="13"/>
      <c r="D7" s="13"/>
      <c r="E7" s="13"/>
      <c r="F7" s="13"/>
      <c r="G7" s="14"/>
      <c r="H7" s="167" t="s">
        <v>103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9"/>
    </row>
    <row r="8" spans="1:30" ht="15" customHeight="1" x14ac:dyDescent="0.35">
      <c r="B8" s="12" t="s">
        <v>42</v>
      </c>
      <c r="C8" s="13"/>
      <c r="D8" s="13"/>
      <c r="E8" s="13"/>
      <c r="F8" s="13"/>
      <c r="G8" s="14"/>
      <c r="H8" s="167" t="s">
        <v>64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9"/>
    </row>
    <row r="9" spans="1:30" ht="15" customHeight="1" x14ac:dyDescent="0.35">
      <c r="B9" s="12" t="s">
        <v>20</v>
      </c>
      <c r="C9" s="13"/>
      <c r="D9" s="13"/>
      <c r="E9" s="13"/>
      <c r="F9" s="13"/>
      <c r="G9" s="14"/>
      <c r="H9" s="167" t="s">
        <v>65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9"/>
    </row>
    <row r="10" spans="1:30" s="10" customFormat="1" x14ac:dyDescent="0.35">
      <c r="B10" s="86" t="s">
        <v>69</v>
      </c>
      <c r="C10" s="87"/>
      <c r="D10" s="87"/>
      <c r="E10" s="87"/>
      <c r="F10" s="87"/>
      <c r="G10" s="88"/>
      <c r="H10" s="173">
        <v>110</v>
      </c>
      <c r="I10" s="174"/>
      <c r="J10" s="15" t="s">
        <v>68</v>
      </c>
      <c r="N10" s="16"/>
      <c r="O10" s="16"/>
      <c r="P10" s="16"/>
      <c r="Q10" s="16"/>
      <c r="R10" s="16"/>
      <c r="S10" s="16"/>
      <c r="T10" s="16"/>
      <c r="W10" s="72"/>
      <c r="X10" s="72"/>
      <c r="Y10" s="72"/>
      <c r="Z10" s="72"/>
      <c r="AA10" s="72"/>
      <c r="AB10" s="72"/>
      <c r="AC10" s="72"/>
      <c r="AD10" s="72"/>
    </row>
    <row r="11" spans="1:30" s="10" customFormat="1" ht="13.15" thickBot="1" x14ac:dyDescent="0.4">
      <c r="B11" s="86" t="s">
        <v>70</v>
      </c>
      <c r="C11" s="87"/>
      <c r="D11" s="87"/>
      <c r="E11" s="87"/>
      <c r="F11" s="87"/>
      <c r="G11" s="88"/>
      <c r="H11" s="175">
        <v>10</v>
      </c>
      <c r="I11" s="176"/>
      <c r="J11" s="15" t="s">
        <v>68</v>
      </c>
      <c r="N11" s="16"/>
      <c r="O11" s="16"/>
      <c r="P11" s="16"/>
      <c r="Q11" s="16"/>
      <c r="W11" s="72"/>
      <c r="X11" s="72"/>
      <c r="Y11" s="72"/>
      <c r="Z11" s="72"/>
      <c r="AA11" s="72"/>
      <c r="AB11" s="72"/>
      <c r="AC11" s="72"/>
      <c r="AD11" s="72"/>
    </row>
    <row r="12" spans="1:30" ht="13.15" thickBot="1" x14ac:dyDescent="0.4">
      <c r="A12" s="10"/>
      <c r="B12" s="86" t="s">
        <v>83</v>
      </c>
      <c r="C12" s="87"/>
      <c r="D12" s="87"/>
      <c r="E12" s="87"/>
      <c r="F12" s="87"/>
      <c r="G12" s="88"/>
      <c r="H12" s="175"/>
      <c r="I12" s="176"/>
      <c r="J12" s="15" t="s">
        <v>84</v>
      </c>
      <c r="K12" s="10"/>
      <c r="L12" s="10"/>
      <c r="M12" s="10"/>
      <c r="N12" s="16"/>
      <c r="O12" s="16"/>
      <c r="P12" s="16"/>
      <c r="Q12" s="16"/>
      <c r="R12" s="10"/>
      <c r="S12" s="10"/>
      <c r="T12" s="66"/>
      <c r="U12" s="66" t="s">
        <v>11</v>
      </c>
      <c r="V12" s="66"/>
    </row>
    <row r="13" spans="1:30" ht="13.9" thickBot="1" x14ac:dyDescent="0.4">
      <c r="A13" s="17"/>
      <c r="B13" s="17"/>
      <c r="C13" s="17"/>
      <c r="D13" s="17"/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T13" s="66"/>
      <c r="U13" s="19"/>
      <c r="V13" s="66"/>
    </row>
    <row r="14" spans="1:30" ht="13.9" thickBot="1" x14ac:dyDescent="0.4">
      <c r="A14" s="15" t="s">
        <v>82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T14" s="66"/>
      <c r="U14" s="66"/>
      <c r="V14" s="66"/>
    </row>
    <row r="15" spans="1:30" ht="13.5" x14ac:dyDescent="0.35">
      <c r="A15" s="21"/>
      <c r="B15" s="21">
        <v>1</v>
      </c>
      <c r="C15" s="21">
        <v>2</v>
      </c>
      <c r="D15" s="21">
        <v>3</v>
      </c>
      <c r="E15" s="21">
        <v>4</v>
      </c>
      <c r="F15" s="21">
        <v>5</v>
      </c>
      <c r="G15" s="21" t="s">
        <v>71</v>
      </c>
      <c r="H15" s="21" t="s">
        <v>71</v>
      </c>
      <c r="I15" s="21" t="s">
        <v>71</v>
      </c>
      <c r="J15" s="21" t="s">
        <v>71</v>
      </c>
      <c r="K15" s="21" t="s">
        <v>71</v>
      </c>
      <c r="L15" s="21" t="s">
        <v>71</v>
      </c>
      <c r="M15" s="21" t="s">
        <v>71</v>
      </c>
      <c r="N15" s="21" t="s">
        <v>71</v>
      </c>
      <c r="O15" s="21" t="s">
        <v>71</v>
      </c>
      <c r="P15" s="21" t="s">
        <v>71</v>
      </c>
      <c r="Q15" s="21" t="s">
        <v>71</v>
      </c>
      <c r="R15" s="21" t="s">
        <v>71</v>
      </c>
      <c r="S15" s="21" t="s">
        <v>71</v>
      </c>
      <c r="T15" s="48" t="s">
        <v>71</v>
      </c>
      <c r="U15" s="59" t="s">
        <v>71</v>
      </c>
      <c r="V15" s="63"/>
    </row>
    <row r="16" spans="1:30" ht="13.5" x14ac:dyDescent="0.35">
      <c r="A16" s="47">
        <v>1</v>
      </c>
      <c r="B16" s="50">
        <v>13</v>
      </c>
      <c r="C16" s="50">
        <v>12</v>
      </c>
      <c r="D16" s="50">
        <v>12</v>
      </c>
      <c r="E16" s="50">
        <v>12</v>
      </c>
      <c r="F16" s="50">
        <v>12</v>
      </c>
      <c r="G16" s="67"/>
      <c r="H16" s="67"/>
      <c r="I16" s="67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68"/>
      <c r="V16" s="58"/>
    </row>
    <row r="17" spans="1:22" ht="13.5" x14ac:dyDescent="0.35">
      <c r="A17" s="47">
        <v>2</v>
      </c>
      <c r="B17" s="50">
        <v>14</v>
      </c>
      <c r="C17" s="50">
        <v>10</v>
      </c>
      <c r="D17" s="50">
        <v>14</v>
      </c>
      <c r="E17" s="50">
        <v>12</v>
      </c>
      <c r="F17" s="50">
        <v>13</v>
      </c>
      <c r="G17" s="67"/>
      <c r="H17" s="67"/>
      <c r="I17" s="67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68"/>
      <c r="V17" s="58"/>
    </row>
    <row r="18" spans="1:22" ht="13.5" x14ac:dyDescent="0.35">
      <c r="A18" s="47">
        <v>3</v>
      </c>
      <c r="B18" s="50">
        <v>13</v>
      </c>
      <c r="C18" s="50">
        <v>11</v>
      </c>
      <c r="D18" s="50">
        <v>14</v>
      </c>
      <c r="E18" s="50">
        <v>13</v>
      </c>
      <c r="F18" s="50">
        <v>13</v>
      </c>
      <c r="G18" s="67"/>
      <c r="H18" s="67"/>
      <c r="I18" s="67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68"/>
      <c r="V18" s="58"/>
    </row>
    <row r="19" spans="1:22" ht="13.5" x14ac:dyDescent="0.35">
      <c r="A19" s="47">
        <v>4</v>
      </c>
      <c r="B19" s="50">
        <v>14</v>
      </c>
      <c r="C19" s="50">
        <v>11</v>
      </c>
      <c r="D19" s="50">
        <v>13</v>
      </c>
      <c r="E19" s="50">
        <v>13</v>
      </c>
      <c r="F19" s="50">
        <v>12</v>
      </c>
      <c r="G19" s="67"/>
      <c r="H19" s="67"/>
      <c r="I19" s="67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68"/>
      <c r="V19" s="58"/>
    </row>
    <row r="20" spans="1:22" ht="13.5" x14ac:dyDescent="0.35">
      <c r="A20" s="47">
        <v>5</v>
      </c>
      <c r="B20" s="50">
        <v>15</v>
      </c>
      <c r="C20" s="50">
        <v>11</v>
      </c>
      <c r="D20" s="50">
        <v>14</v>
      </c>
      <c r="E20" s="50">
        <v>12</v>
      </c>
      <c r="F20" s="50">
        <v>13</v>
      </c>
      <c r="G20" s="67"/>
      <c r="H20" s="67"/>
      <c r="I20" s="67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68"/>
      <c r="V20" s="58"/>
    </row>
    <row r="21" spans="1:22" ht="13.5" x14ac:dyDescent="0.35">
      <c r="A21" s="47">
        <v>6</v>
      </c>
      <c r="B21" s="50">
        <v>13</v>
      </c>
      <c r="C21" s="50">
        <v>12</v>
      </c>
      <c r="D21" s="50">
        <v>12</v>
      </c>
      <c r="E21" s="50">
        <v>12</v>
      </c>
      <c r="F21" s="50">
        <v>12</v>
      </c>
      <c r="G21" s="67"/>
      <c r="H21" s="67"/>
      <c r="I21" s="67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68"/>
      <c r="V21" s="58"/>
    </row>
    <row r="22" spans="1:22" ht="13.5" x14ac:dyDescent="0.35">
      <c r="A22" s="47">
        <v>7</v>
      </c>
      <c r="B22" s="50">
        <v>14</v>
      </c>
      <c r="C22" s="50">
        <v>10</v>
      </c>
      <c r="D22" s="50">
        <v>14</v>
      </c>
      <c r="E22" s="50">
        <v>12</v>
      </c>
      <c r="F22" s="50">
        <v>13</v>
      </c>
      <c r="G22" s="67"/>
      <c r="H22" s="67"/>
      <c r="I22" s="67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8"/>
      <c r="V22" s="58"/>
    </row>
    <row r="23" spans="1:22" ht="13.5" x14ac:dyDescent="0.35">
      <c r="A23" s="47">
        <v>8</v>
      </c>
      <c r="B23" s="50">
        <v>13</v>
      </c>
      <c r="C23" s="50">
        <v>11</v>
      </c>
      <c r="D23" s="50">
        <v>14</v>
      </c>
      <c r="E23" s="50">
        <v>13</v>
      </c>
      <c r="F23" s="50">
        <v>13</v>
      </c>
      <c r="G23" s="67"/>
      <c r="H23" s="67"/>
      <c r="I23" s="67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68"/>
      <c r="V23" s="58"/>
    </row>
    <row r="24" spans="1:22" ht="13.5" x14ac:dyDescent="0.35">
      <c r="A24" s="47">
        <v>9</v>
      </c>
      <c r="B24" s="50">
        <v>14</v>
      </c>
      <c r="C24" s="50">
        <v>11</v>
      </c>
      <c r="D24" s="50">
        <v>13</v>
      </c>
      <c r="E24" s="50">
        <v>13</v>
      </c>
      <c r="F24" s="50">
        <v>12</v>
      </c>
      <c r="G24" s="67"/>
      <c r="H24" s="67"/>
      <c r="I24" s="67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68"/>
      <c r="V24" s="58"/>
    </row>
    <row r="25" spans="1:22" ht="13.5" x14ac:dyDescent="0.35">
      <c r="A25" s="47" t="s">
        <v>71</v>
      </c>
      <c r="B25" s="67"/>
      <c r="C25" s="67"/>
      <c r="D25" s="67"/>
      <c r="E25" s="67"/>
      <c r="F25" s="67"/>
      <c r="G25" s="67"/>
      <c r="H25" s="67"/>
      <c r="I25" s="67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68"/>
      <c r="V25" s="58"/>
    </row>
    <row r="26" spans="1:22" ht="13.5" x14ac:dyDescent="0.35">
      <c r="A26" s="47" t="s">
        <v>71</v>
      </c>
      <c r="B26" s="67"/>
      <c r="C26" s="67"/>
      <c r="D26" s="67"/>
      <c r="E26" s="67"/>
      <c r="F26" s="67"/>
      <c r="G26" s="67"/>
      <c r="H26" s="67"/>
      <c r="I26" s="67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68"/>
      <c r="V26" s="58"/>
    </row>
    <row r="27" spans="1:22" ht="13.5" x14ac:dyDescent="0.35">
      <c r="A27" s="47" t="s">
        <v>71</v>
      </c>
      <c r="B27" s="67"/>
      <c r="C27" s="67"/>
      <c r="D27" s="67"/>
      <c r="E27" s="67"/>
      <c r="F27" s="67"/>
      <c r="G27" s="67"/>
      <c r="H27" s="67"/>
      <c r="I27" s="67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68"/>
      <c r="V27" s="58"/>
    </row>
    <row r="28" spans="1:22" ht="13.5" x14ac:dyDescent="0.35">
      <c r="A28" s="47" t="s">
        <v>71</v>
      </c>
      <c r="B28" s="67"/>
      <c r="C28" s="67"/>
      <c r="D28" s="67"/>
      <c r="E28" s="67"/>
      <c r="F28" s="67"/>
      <c r="G28" s="67"/>
      <c r="H28" s="67"/>
      <c r="I28" s="67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68"/>
      <c r="V28" s="58"/>
    </row>
    <row r="29" spans="1:22" ht="13.5" x14ac:dyDescent="0.35">
      <c r="A29" s="47" t="s">
        <v>71</v>
      </c>
      <c r="B29" s="67"/>
      <c r="C29" s="67"/>
      <c r="D29" s="67"/>
      <c r="E29" s="67"/>
      <c r="F29" s="67"/>
      <c r="G29" s="67"/>
      <c r="H29" s="67"/>
      <c r="I29" s="67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68"/>
      <c r="V29" s="58"/>
    </row>
    <row r="30" spans="1:22" ht="13.5" x14ac:dyDescent="0.35">
      <c r="A30" s="47" t="s">
        <v>71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68"/>
      <c r="V30" s="58"/>
    </row>
    <row r="31" spans="1:22" ht="13.5" x14ac:dyDescent="0.35">
      <c r="A31" s="47" t="s">
        <v>71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68"/>
      <c r="V31" s="58"/>
    </row>
    <row r="32" spans="1:22" ht="13.5" x14ac:dyDescent="0.35">
      <c r="A32" s="47" t="s">
        <v>71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68"/>
      <c r="V32" s="58"/>
    </row>
    <row r="33" spans="1:25" ht="13.5" x14ac:dyDescent="0.35">
      <c r="A33" s="47" t="s">
        <v>71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68"/>
      <c r="V33" s="58"/>
    </row>
    <row r="34" spans="1:25" ht="13.5" x14ac:dyDescent="0.35">
      <c r="A34" s="47" t="s">
        <v>71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68"/>
      <c r="V34" s="58"/>
    </row>
    <row r="35" spans="1:25" ht="13.5" x14ac:dyDescent="0.35">
      <c r="A35" s="53" t="s">
        <v>71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  <c r="V35" s="58"/>
    </row>
    <row r="36" spans="1:25" ht="13.15" thickBot="1" x14ac:dyDescent="0.4">
      <c r="A36" s="55"/>
      <c r="B36" s="56"/>
      <c r="C36" s="56"/>
      <c r="D36" s="56"/>
      <c r="E36" s="56"/>
      <c r="F36" s="56"/>
      <c r="G36" s="56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62"/>
      <c r="V36" s="58"/>
    </row>
    <row r="37" spans="1:25" x14ac:dyDescent="0.35">
      <c r="A37" s="129" t="s">
        <v>37</v>
      </c>
      <c r="B37" s="129"/>
      <c r="C37" s="135" t="s">
        <v>47</v>
      </c>
      <c r="D37" s="135"/>
      <c r="E37" s="134" t="s">
        <v>36</v>
      </c>
      <c r="F37" s="134"/>
      <c r="G37" s="23" t="s">
        <v>49</v>
      </c>
      <c r="H37" s="22"/>
      <c r="I37" s="2"/>
      <c r="J37" s="2"/>
      <c r="K37" s="2"/>
      <c r="L37" s="2"/>
      <c r="M37" s="2"/>
      <c r="P37" s="2"/>
      <c r="Q37" s="2"/>
      <c r="W37" s="26"/>
      <c r="X37" s="27"/>
      <c r="Y37" s="28"/>
    </row>
    <row r="38" spans="1:25" x14ac:dyDescent="0.35">
      <c r="A38" s="22"/>
      <c r="B38" s="22"/>
      <c r="C38" s="22"/>
      <c r="D38" s="22"/>
      <c r="E38" s="22"/>
      <c r="F38" s="22"/>
      <c r="G38" s="22"/>
      <c r="H38" s="22"/>
      <c r="I38" s="2"/>
      <c r="J38" s="2"/>
      <c r="K38" s="2"/>
      <c r="L38" s="2"/>
      <c r="M38" s="2"/>
      <c r="P38" s="2"/>
      <c r="Q38" s="2"/>
      <c r="W38" s="29"/>
      <c r="X38" s="30"/>
      <c r="Y38" s="31"/>
    </row>
    <row r="39" spans="1:25" ht="13.15" thickBot="1" x14ac:dyDescent="0.4">
      <c r="B39" s="15" t="s">
        <v>48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32"/>
      <c r="X39" s="33"/>
      <c r="Y39" s="34"/>
    </row>
    <row r="40" spans="1:25" x14ac:dyDescent="0.35">
      <c r="A40" s="24"/>
      <c r="B40" s="25"/>
      <c r="C40" s="2"/>
    </row>
    <row r="41" spans="1:25" ht="12.75" customHeight="1" x14ac:dyDescent="0.35">
      <c r="B41" s="100" t="s">
        <v>35</v>
      </c>
      <c r="C41" s="100"/>
      <c r="D41" s="100"/>
      <c r="E41" s="100"/>
      <c r="F41" s="100"/>
      <c r="G41" s="100"/>
      <c r="H41" s="127" t="s">
        <v>34</v>
      </c>
      <c r="I41" s="127"/>
      <c r="J41" s="127"/>
      <c r="K41" s="127" t="s">
        <v>19</v>
      </c>
      <c r="L41" s="127"/>
      <c r="M41" s="127"/>
      <c r="N41" s="105" t="s">
        <v>3</v>
      </c>
      <c r="O41" s="105"/>
      <c r="P41" s="105"/>
      <c r="Q41" s="105"/>
      <c r="R41" s="105"/>
      <c r="S41" s="105"/>
      <c r="T41" s="105"/>
      <c r="U41" s="105"/>
      <c r="V41" s="105"/>
    </row>
    <row r="42" spans="1:25" ht="12.75" customHeight="1" x14ac:dyDescent="0.35">
      <c r="B42" s="91" t="s">
        <v>116</v>
      </c>
      <c r="C42" s="91"/>
      <c r="D42" s="91"/>
      <c r="E42" s="91"/>
      <c r="F42" s="91"/>
      <c r="G42" s="91"/>
      <c r="H42" s="139" t="s">
        <v>104</v>
      </c>
      <c r="I42" s="139"/>
      <c r="J42" s="139"/>
      <c r="K42" s="128" t="s">
        <v>45</v>
      </c>
      <c r="L42" s="128"/>
      <c r="M42" s="128"/>
      <c r="N42" s="106" t="s">
        <v>94</v>
      </c>
      <c r="O42" s="106"/>
      <c r="P42" s="106"/>
      <c r="Q42" s="106"/>
      <c r="R42" s="106"/>
      <c r="S42" s="106"/>
      <c r="T42" s="106"/>
      <c r="U42" s="106"/>
      <c r="V42" s="106"/>
    </row>
    <row r="43" spans="1:25" ht="12.75" customHeight="1" x14ac:dyDescent="0.35">
      <c r="B43" s="91" t="s">
        <v>7</v>
      </c>
      <c r="C43" s="91"/>
      <c r="D43" s="91"/>
      <c r="E43" s="91"/>
      <c r="F43" s="91"/>
      <c r="G43" s="91"/>
      <c r="H43" s="177">
        <v>0.92600000000000005</v>
      </c>
      <c r="I43" s="177"/>
      <c r="J43" s="177"/>
      <c r="K43" s="93" t="s">
        <v>46</v>
      </c>
      <c r="L43" s="93"/>
      <c r="M43" s="93"/>
      <c r="N43" s="106" t="s">
        <v>95</v>
      </c>
      <c r="O43" s="106"/>
      <c r="P43" s="106"/>
      <c r="Q43" s="106"/>
      <c r="R43" s="106"/>
      <c r="S43" s="106"/>
      <c r="T43" s="106"/>
      <c r="U43" s="106"/>
      <c r="V43" s="106"/>
    </row>
    <row r="44" spans="1:25" ht="12.75" customHeight="1" x14ac:dyDescent="0.35">
      <c r="B44" s="91" t="s">
        <v>115</v>
      </c>
      <c r="C44" s="91"/>
      <c r="D44" s="91"/>
      <c r="E44" s="91"/>
      <c r="F44" s="91"/>
      <c r="G44" s="91"/>
      <c r="H44" s="92">
        <v>1.26</v>
      </c>
      <c r="I44" s="92"/>
      <c r="J44" s="92"/>
      <c r="K44" s="93" t="s">
        <v>43</v>
      </c>
      <c r="L44" s="93"/>
      <c r="M44" s="93"/>
      <c r="N44" s="106" t="s">
        <v>96</v>
      </c>
      <c r="O44" s="106"/>
      <c r="P44" s="106"/>
      <c r="Q44" s="106"/>
      <c r="R44" s="106"/>
      <c r="S44" s="106"/>
      <c r="T44" s="106"/>
      <c r="U44" s="106"/>
      <c r="V44" s="106"/>
    </row>
    <row r="45" spans="1:25" ht="12.75" customHeight="1" x14ac:dyDescent="0.35">
      <c r="B45" s="91" t="s">
        <v>92</v>
      </c>
      <c r="C45" s="91"/>
      <c r="D45" s="91"/>
      <c r="E45" s="91"/>
      <c r="F45" s="91"/>
      <c r="G45" s="91"/>
      <c r="H45" s="92" t="s">
        <v>91</v>
      </c>
      <c r="I45" s="92"/>
      <c r="J45" s="92"/>
      <c r="K45" s="93" t="s">
        <v>91</v>
      </c>
      <c r="L45" s="93"/>
      <c r="M45" s="93"/>
      <c r="N45" s="106" t="s">
        <v>93</v>
      </c>
      <c r="O45" s="106"/>
      <c r="P45" s="106"/>
      <c r="Q45" s="106"/>
      <c r="R45" s="106"/>
      <c r="S45" s="106"/>
      <c r="T45" s="106"/>
      <c r="U45" s="106"/>
      <c r="V45" s="106"/>
    </row>
    <row r="46" spans="1:25" ht="14.25" customHeight="1" x14ac:dyDescent="0.35">
      <c r="B46" s="140" t="s">
        <v>121</v>
      </c>
      <c r="C46" s="141"/>
      <c r="D46" s="141"/>
      <c r="E46" s="141"/>
      <c r="F46" s="141"/>
      <c r="G46" s="142"/>
      <c r="H46" s="143">
        <v>0.22222222222222221</v>
      </c>
      <c r="I46" s="144"/>
      <c r="J46" s="145"/>
      <c r="K46" s="93" t="s">
        <v>91</v>
      </c>
      <c r="L46" s="93"/>
      <c r="M46" s="93"/>
      <c r="N46" s="106" t="s">
        <v>118</v>
      </c>
      <c r="O46" s="106"/>
      <c r="P46" s="106"/>
      <c r="Q46" s="106"/>
      <c r="R46" s="106"/>
      <c r="S46" s="106"/>
      <c r="T46" s="106"/>
      <c r="U46" s="106"/>
      <c r="V46" s="106"/>
    </row>
    <row r="47" spans="1:25" ht="14.25" customHeight="1" x14ac:dyDescent="0.35">
      <c r="B47" s="140" t="s">
        <v>122</v>
      </c>
      <c r="C47" s="141"/>
      <c r="D47" s="141"/>
      <c r="E47" s="141"/>
      <c r="F47" s="141"/>
      <c r="G47" s="142"/>
      <c r="H47" s="143">
        <v>0.15555555555555556</v>
      </c>
      <c r="I47" s="144"/>
      <c r="J47" s="145"/>
      <c r="K47" s="93" t="s">
        <v>91</v>
      </c>
      <c r="L47" s="93"/>
      <c r="M47" s="93"/>
      <c r="N47" s="106" t="s">
        <v>125</v>
      </c>
      <c r="O47" s="106"/>
      <c r="P47" s="106"/>
      <c r="Q47" s="106"/>
      <c r="R47" s="106"/>
      <c r="S47" s="106"/>
      <c r="T47" s="106"/>
      <c r="U47" s="106"/>
      <c r="V47" s="106"/>
    </row>
    <row r="48" spans="1:25" ht="14.25" customHeight="1" x14ac:dyDescent="0.35">
      <c r="B48" s="140" t="s">
        <v>123</v>
      </c>
      <c r="C48" s="141"/>
      <c r="D48" s="141"/>
      <c r="E48" s="141"/>
      <c r="F48" s="141"/>
      <c r="G48" s="142"/>
      <c r="H48" s="143">
        <v>0.62222222222222223</v>
      </c>
      <c r="I48" s="144"/>
      <c r="J48" s="145"/>
      <c r="K48" s="93" t="s">
        <v>91</v>
      </c>
      <c r="L48" s="93"/>
      <c r="M48" s="93"/>
      <c r="N48" s="106" t="s">
        <v>117</v>
      </c>
      <c r="O48" s="106"/>
      <c r="P48" s="106"/>
      <c r="Q48" s="106"/>
      <c r="R48" s="106"/>
      <c r="S48" s="106"/>
      <c r="T48" s="106"/>
      <c r="U48" s="106"/>
      <c r="V48" s="106"/>
    </row>
    <row r="49" spans="2:22" ht="15" customHeight="1" x14ac:dyDescent="0.3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5"/>
      <c r="M49" s="35"/>
    </row>
    <row r="50" spans="2:22" ht="15" customHeight="1" thickBot="1" x14ac:dyDescent="0.4">
      <c r="B50" s="24" t="s">
        <v>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P50" s="36"/>
      <c r="Q50" s="35"/>
      <c r="R50" s="35"/>
    </row>
    <row r="51" spans="2:22" x14ac:dyDescent="0.35">
      <c r="B51" s="157" t="s">
        <v>112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9"/>
    </row>
    <row r="52" spans="2:22" x14ac:dyDescent="0.35">
      <c r="B52" s="160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2"/>
    </row>
    <row r="53" spans="2:22" x14ac:dyDescent="0.35">
      <c r="B53" s="160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2"/>
    </row>
    <row r="54" spans="2:22" ht="13.15" thickBot="1" x14ac:dyDescent="0.4">
      <c r="B54" s="163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5"/>
    </row>
    <row r="55" spans="2:22" ht="17.25" x14ac:dyDescent="0.35">
      <c r="B55" s="126" t="s">
        <v>44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</row>
    <row r="57" spans="2:22" x14ac:dyDescent="0.35">
      <c r="B57" s="37" t="s">
        <v>25</v>
      </c>
      <c r="C57" s="10"/>
      <c r="D57" s="10"/>
      <c r="E57" s="10"/>
      <c r="F57" s="38"/>
      <c r="G57" s="154">
        <v>-27.559290000000001</v>
      </c>
      <c r="H57" s="155"/>
      <c r="I57" s="155"/>
      <c r="J57" s="156"/>
      <c r="N57" s="154">
        <v>153.03971000000001</v>
      </c>
      <c r="O57" s="155"/>
      <c r="P57" s="155"/>
      <c r="Q57" s="156"/>
    </row>
    <row r="59" spans="2:22" x14ac:dyDescent="0.35">
      <c r="B59" s="37" t="s">
        <v>14</v>
      </c>
      <c r="C59" s="10"/>
    </row>
    <row r="60" spans="2:22" ht="36.4" customHeight="1" x14ac:dyDescent="0.35">
      <c r="B60" s="96" t="s">
        <v>53</v>
      </c>
      <c r="C60" s="96"/>
      <c r="D60" s="96"/>
      <c r="E60" s="96" t="s">
        <v>58</v>
      </c>
      <c r="F60" s="96"/>
      <c r="G60" s="96"/>
      <c r="H60" s="96" t="s">
        <v>1</v>
      </c>
      <c r="I60" s="96"/>
      <c r="J60" s="96"/>
      <c r="K60" s="96"/>
      <c r="L60" s="125" t="s">
        <v>59</v>
      </c>
      <c r="M60" s="125"/>
      <c r="N60" s="125"/>
      <c r="O60" s="96" t="s">
        <v>3</v>
      </c>
      <c r="P60" s="96"/>
      <c r="Q60" s="96"/>
      <c r="R60" s="96"/>
      <c r="S60" s="96"/>
      <c r="T60" s="96"/>
      <c r="U60" s="96"/>
      <c r="V60" s="96"/>
    </row>
    <row r="61" spans="2:22" ht="18.399999999999999" customHeight="1" x14ac:dyDescent="0.35">
      <c r="B61" s="96" t="s">
        <v>5</v>
      </c>
      <c r="C61" s="96"/>
      <c r="D61" s="96"/>
      <c r="E61" s="166">
        <v>50</v>
      </c>
      <c r="F61" s="97"/>
      <c r="G61" s="98"/>
      <c r="H61" s="150" t="s">
        <v>72</v>
      </c>
      <c r="I61" s="150"/>
      <c r="J61" s="150"/>
      <c r="K61" s="150"/>
      <c r="L61" s="149">
        <v>200</v>
      </c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2:22" ht="18.399999999999999" customHeight="1" x14ac:dyDescent="0.35">
      <c r="B62" s="96" t="s">
        <v>4</v>
      </c>
      <c r="C62" s="96"/>
      <c r="D62" s="96"/>
      <c r="E62" s="149">
        <v>32</v>
      </c>
      <c r="F62" s="149"/>
      <c r="G62" s="149"/>
      <c r="H62" s="150" t="s">
        <v>72</v>
      </c>
      <c r="I62" s="150"/>
      <c r="J62" s="150"/>
      <c r="K62" s="150"/>
      <c r="L62" s="149">
        <v>40</v>
      </c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2:22" ht="26.65" customHeight="1" x14ac:dyDescent="0.35">
      <c r="B63" s="96" t="s">
        <v>16</v>
      </c>
      <c r="C63" s="96"/>
      <c r="D63" s="96"/>
      <c r="E63" s="149">
        <v>12</v>
      </c>
      <c r="F63" s="149"/>
      <c r="G63" s="149"/>
      <c r="H63" s="150" t="s">
        <v>74</v>
      </c>
      <c r="I63" s="150"/>
      <c r="J63" s="150"/>
      <c r="K63" s="150"/>
      <c r="L63" s="149">
        <v>25</v>
      </c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2:22" ht="28.15" customHeight="1" x14ac:dyDescent="0.35">
      <c r="B64" s="96" t="s">
        <v>75</v>
      </c>
      <c r="C64" s="96"/>
      <c r="D64" s="96"/>
      <c r="E64" s="149">
        <v>8</v>
      </c>
      <c r="F64" s="149"/>
      <c r="G64" s="149"/>
      <c r="H64" s="150" t="s">
        <v>105</v>
      </c>
      <c r="I64" s="150"/>
      <c r="J64" s="150"/>
      <c r="K64" s="150"/>
      <c r="L64" s="149">
        <v>0.3</v>
      </c>
      <c r="M64" s="149"/>
      <c r="N64" s="149"/>
      <c r="O64" s="149" t="s">
        <v>77</v>
      </c>
      <c r="P64" s="149"/>
      <c r="Q64" s="149"/>
      <c r="R64" s="149"/>
      <c r="S64" s="149"/>
      <c r="T64" s="149"/>
      <c r="U64" s="149"/>
      <c r="V64" s="149"/>
    </row>
    <row r="65" spans="1:23" ht="22.35" customHeight="1" x14ac:dyDescent="0.35">
      <c r="B65" s="104" t="s">
        <v>6</v>
      </c>
      <c r="C65" s="104"/>
      <c r="D65" s="104"/>
      <c r="E65" s="149"/>
      <c r="F65" s="149"/>
      <c r="G65" s="149"/>
      <c r="H65" s="150"/>
      <c r="I65" s="150"/>
      <c r="J65" s="150"/>
      <c r="K65" s="150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3" ht="29.65" customHeight="1" x14ac:dyDescent="0.35">
      <c r="B66" s="103" t="s">
        <v>22</v>
      </c>
      <c r="C66" s="103"/>
      <c r="D66" s="103"/>
      <c r="E66" s="149" t="s">
        <v>76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3" ht="26.25" customHeight="1" x14ac:dyDescent="0.35">
      <c r="B67" s="103" t="s">
        <v>23</v>
      </c>
      <c r="C67" s="103"/>
      <c r="D67" s="103"/>
      <c r="E67" s="149" t="s">
        <v>106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74"/>
    </row>
    <row r="68" spans="1:23" ht="14.25" customHeight="1" x14ac:dyDescent="0.35">
      <c r="A68" s="3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73"/>
    </row>
    <row r="69" spans="1:23" ht="14.45" customHeight="1" x14ac:dyDescent="0.35">
      <c r="B69" s="43" t="s">
        <v>13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74"/>
    </row>
    <row r="70" spans="1:23" x14ac:dyDescent="0.35">
      <c r="B70" s="101" t="s">
        <v>28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51" t="s">
        <v>107</v>
      </c>
      <c r="M70" s="152"/>
      <c r="N70" s="152"/>
      <c r="O70" s="152"/>
      <c r="P70" s="152"/>
      <c r="Q70" s="153"/>
      <c r="R70" s="9"/>
      <c r="S70" s="64"/>
      <c r="T70" s="9"/>
      <c r="U70" s="9"/>
      <c r="V70" s="9"/>
      <c r="W70" s="74"/>
    </row>
    <row r="71" spans="1:23" x14ac:dyDescent="0.35">
      <c r="B71" s="101" t="s">
        <v>29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51" t="s">
        <v>108</v>
      </c>
      <c r="M71" s="152"/>
      <c r="N71" s="152"/>
      <c r="O71" s="152"/>
      <c r="P71" s="152"/>
      <c r="Q71" s="153"/>
      <c r="R71" s="9"/>
      <c r="S71" s="9"/>
      <c r="T71" s="9"/>
      <c r="U71" s="9"/>
      <c r="V71" s="9"/>
      <c r="W71" s="74"/>
    </row>
    <row r="72" spans="1:23" x14ac:dyDescent="0.35">
      <c r="B72" s="101" t="s">
        <v>12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51" t="s">
        <v>109</v>
      </c>
      <c r="M72" s="152"/>
      <c r="N72" s="152"/>
      <c r="O72" s="152"/>
      <c r="P72" s="152"/>
      <c r="Q72" s="153"/>
      <c r="R72" s="9"/>
      <c r="S72" s="9"/>
      <c r="T72" s="9"/>
      <c r="U72" s="9"/>
      <c r="V72" s="9"/>
      <c r="W72" s="74"/>
    </row>
    <row r="73" spans="1:23" x14ac:dyDescent="0.35">
      <c r="B73" s="101" t="s">
        <v>54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46">
        <v>2</v>
      </c>
      <c r="M73" s="147"/>
      <c r="N73" s="147"/>
      <c r="O73" s="147"/>
      <c r="P73" s="147"/>
      <c r="Q73" s="148"/>
      <c r="R73" s="9"/>
      <c r="S73" s="9"/>
      <c r="T73" s="9"/>
      <c r="U73" s="9"/>
      <c r="V73" s="9"/>
      <c r="W73" s="74"/>
    </row>
    <row r="74" spans="1:23" x14ac:dyDescent="0.35">
      <c r="B74" s="101" t="s">
        <v>33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51" t="s">
        <v>110</v>
      </c>
      <c r="M74" s="152"/>
      <c r="N74" s="152"/>
      <c r="O74" s="152"/>
      <c r="P74" s="152"/>
      <c r="Q74" s="153"/>
      <c r="R74" s="9"/>
      <c r="S74" s="9"/>
      <c r="T74" s="9"/>
      <c r="U74" s="9"/>
      <c r="V74" s="9"/>
      <c r="W74" s="74"/>
    </row>
    <row r="75" spans="1:23" x14ac:dyDescent="0.35">
      <c r="B75" s="101" t="s">
        <v>55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51">
        <v>205</v>
      </c>
      <c r="M75" s="152"/>
      <c r="N75" s="152"/>
      <c r="O75" s="152"/>
      <c r="P75" s="152"/>
      <c r="Q75" s="153"/>
      <c r="R75" s="9"/>
      <c r="S75" s="9"/>
      <c r="T75" s="9"/>
      <c r="U75" s="9"/>
      <c r="V75" s="9"/>
      <c r="W75" s="74"/>
    </row>
    <row r="76" spans="1:23" x14ac:dyDescent="0.35">
      <c r="B76" s="101" t="s">
        <v>56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51">
        <v>200</v>
      </c>
      <c r="M76" s="152"/>
      <c r="N76" s="152"/>
      <c r="O76" s="152"/>
      <c r="P76" s="152"/>
      <c r="Q76" s="153"/>
      <c r="R76" s="9"/>
      <c r="S76" s="9"/>
      <c r="T76" s="9"/>
      <c r="U76" s="9"/>
      <c r="V76" s="9"/>
      <c r="W76" s="74"/>
    </row>
    <row r="77" spans="1:23" x14ac:dyDescent="0.35">
      <c r="B77" s="102" t="s">
        <v>31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51" t="s">
        <v>98</v>
      </c>
      <c r="M77" s="152"/>
      <c r="N77" s="152"/>
      <c r="O77" s="152"/>
      <c r="P77" s="152"/>
      <c r="Q77" s="153"/>
      <c r="R77" s="9"/>
      <c r="S77" s="9"/>
      <c r="T77" s="9"/>
      <c r="U77" s="9"/>
      <c r="V77" s="9"/>
      <c r="W77" s="74"/>
    </row>
    <row r="78" spans="1:23" x14ac:dyDescent="0.35">
      <c r="B78" s="101" t="s">
        <v>30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51" t="s">
        <v>99</v>
      </c>
      <c r="M78" s="152"/>
      <c r="N78" s="152"/>
      <c r="O78" s="152"/>
      <c r="P78" s="152"/>
      <c r="Q78" s="153"/>
      <c r="R78" s="9"/>
      <c r="S78" s="9"/>
      <c r="T78" s="9"/>
      <c r="U78" s="9"/>
      <c r="V78" s="9"/>
      <c r="W78" s="74"/>
    </row>
    <row r="79" spans="1:23" ht="12.75" customHeight="1" x14ac:dyDescent="0.35">
      <c r="B79" s="130" t="s">
        <v>120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46">
        <v>2</v>
      </c>
      <c r="M79" s="147"/>
      <c r="N79" s="147"/>
      <c r="O79" s="147"/>
      <c r="P79" s="147"/>
      <c r="Q79" s="148"/>
      <c r="R79" s="9"/>
      <c r="S79" s="9"/>
      <c r="T79" s="9"/>
      <c r="U79" s="9"/>
      <c r="V79" s="9"/>
      <c r="W79" s="74"/>
    </row>
    <row r="80" spans="1:23" ht="12.75" customHeight="1" x14ac:dyDescent="0.35">
      <c r="B80" s="130" t="s">
        <v>114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46"/>
      <c r="M80" s="147"/>
      <c r="N80" s="147"/>
      <c r="O80" s="147"/>
      <c r="P80" s="147"/>
      <c r="Q80" s="148"/>
      <c r="R80" s="9"/>
      <c r="S80" s="9"/>
      <c r="T80" s="9"/>
      <c r="U80" s="9"/>
      <c r="V80" s="9"/>
      <c r="W80" s="74"/>
    </row>
    <row r="81" spans="1:23" ht="14.25" customHeight="1" x14ac:dyDescent="0.35">
      <c r="B81" s="44"/>
      <c r="C81" s="44"/>
      <c r="D81" s="44"/>
      <c r="E81" s="44"/>
      <c r="F81" s="44"/>
      <c r="G81" s="44"/>
      <c r="H81" s="44"/>
      <c r="I81" s="9"/>
      <c r="J81" s="9"/>
      <c r="K81" s="9"/>
      <c r="L81" s="9"/>
      <c r="M81" s="9"/>
      <c r="N81" s="9"/>
      <c r="R81" s="9"/>
      <c r="S81" s="9"/>
      <c r="T81" s="9"/>
      <c r="U81" s="9"/>
      <c r="V81" s="9"/>
      <c r="W81" s="73"/>
    </row>
    <row r="82" spans="1:23" ht="13.35" customHeight="1" x14ac:dyDescent="0.35">
      <c r="B82" s="43" t="s">
        <v>52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74"/>
    </row>
    <row r="83" spans="1:23" ht="13.35" customHeight="1" x14ac:dyDescent="0.35">
      <c r="B83" s="99" t="s">
        <v>32</v>
      </c>
      <c r="C83" s="99"/>
      <c r="D83" s="99"/>
      <c r="E83" s="102" t="s">
        <v>50</v>
      </c>
      <c r="F83" s="102"/>
      <c r="G83" s="102"/>
      <c r="H83" s="102"/>
      <c r="I83" s="102"/>
      <c r="J83" s="102"/>
      <c r="K83" s="152">
        <v>5</v>
      </c>
      <c r="L83" s="152"/>
      <c r="M83" s="153"/>
      <c r="S83" s="9"/>
      <c r="T83" s="9"/>
      <c r="U83" s="9"/>
      <c r="V83" s="9"/>
      <c r="W83" s="74"/>
    </row>
    <row r="84" spans="1:23" ht="13.35" customHeight="1" x14ac:dyDescent="0.35">
      <c r="B84" s="99"/>
      <c r="C84" s="99"/>
      <c r="D84" s="99"/>
      <c r="E84" s="102" t="s">
        <v>51</v>
      </c>
      <c r="F84" s="102"/>
      <c r="G84" s="102"/>
      <c r="H84" s="102"/>
      <c r="I84" s="102"/>
      <c r="J84" s="102"/>
      <c r="K84" s="152">
        <v>5</v>
      </c>
      <c r="L84" s="152"/>
      <c r="M84" s="153"/>
      <c r="S84" s="9"/>
      <c r="T84" s="9"/>
      <c r="U84" s="9"/>
      <c r="V84" s="9"/>
      <c r="W84" s="74"/>
    </row>
    <row r="85" spans="1:23" ht="13.35" customHeight="1" x14ac:dyDescent="0.35">
      <c r="B85" s="99" t="s">
        <v>2</v>
      </c>
      <c r="C85" s="99"/>
      <c r="D85" s="99"/>
      <c r="E85" s="99"/>
      <c r="F85" s="99"/>
      <c r="G85" s="99"/>
      <c r="H85" s="99"/>
      <c r="I85" s="99"/>
      <c r="J85" s="99"/>
      <c r="K85" s="97">
        <v>6</v>
      </c>
      <c r="L85" s="97"/>
      <c r="M85" s="98"/>
      <c r="S85" s="9"/>
      <c r="T85" s="9"/>
      <c r="U85" s="9"/>
      <c r="V85" s="9"/>
      <c r="W85" s="74"/>
    </row>
    <row r="86" spans="1:23" ht="13.35" customHeight="1" x14ac:dyDescent="0.35">
      <c r="B86" s="99" t="s">
        <v>39</v>
      </c>
      <c r="C86" s="99"/>
      <c r="D86" s="99"/>
      <c r="E86" s="99"/>
      <c r="F86" s="99"/>
      <c r="G86" s="99"/>
      <c r="H86" s="99"/>
      <c r="I86" s="99"/>
      <c r="J86" s="99"/>
      <c r="K86" s="97">
        <v>8</v>
      </c>
      <c r="L86" s="97"/>
      <c r="M86" s="98"/>
      <c r="S86" s="9"/>
      <c r="T86" s="9"/>
      <c r="U86" s="9"/>
      <c r="V86" s="9"/>
      <c r="W86" s="74"/>
    </row>
    <row r="87" spans="1:23" x14ac:dyDescent="0.35">
      <c r="B87" s="99" t="s">
        <v>17</v>
      </c>
      <c r="C87" s="99"/>
      <c r="D87" s="99"/>
      <c r="E87" s="99"/>
      <c r="F87" s="99"/>
      <c r="G87" s="99"/>
      <c r="H87" s="99"/>
      <c r="I87" s="99"/>
      <c r="J87" s="99"/>
      <c r="K87" s="97">
        <v>48</v>
      </c>
      <c r="L87" s="97"/>
      <c r="M87" s="98"/>
      <c r="S87" s="9"/>
      <c r="T87" s="9"/>
      <c r="U87" s="9"/>
      <c r="V87" s="9"/>
      <c r="W87" s="74"/>
    </row>
    <row r="88" spans="1:23" ht="12.75" customHeight="1" x14ac:dyDescent="0.35">
      <c r="B88" s="99" t="s">
        <v>81</v>
      </c>
      <c r="C88" s="99"/>
      <c r="D88" s="99"/>
      <c r="E88" s="99"/>
      <c r="F88" s="99"/>
      <c r="G88" s="99"/>
      <c r="H88" s="99"/>
      <c r="I88" s="99"/>
      <c r="J88" s="99"/>
      <c r="K88" s="97">
        <v>9840</v>
      </c>
      <c r="L88" s="97"/>
      <c r="M88" s="98"/>
      <c r="S88" s="9"/>
      <c r="T88" s="9"/>
      <c r="U88" s="9"/>
      <c r="V88" s="9"/>
      <c r="W88" s="74"/>
    </row>
    <row r="89" spans="1:23" x14ac:dyDescent="0.35">
      <c r="B89" s="99" t="s">
        <v>78</v>
      </c>
      <c r="C89" s="99"/>
      <c r="D89" s="99"/>
      <c r="E89" s="99"/>
      <c r="F89" s="99"/>
      <c r="G89" s="99"/>
      <c r="H89" s="99"/>
      <c r="I89" s="99"/>
      <c r="J89" s="99"/>
      <c r="K89" s="97">
        <v>8.1999999999999993</v>
      </c>
      <c r="L89" s="97"/>
      <c r="M89" s="98"/>
      <c r="S89" s="9"/>
      <c r="T89" s="9"/>
      <c r="U89" s="9"/>
      <c r="V89" s="9"/>
      <c r="W89" s="74"/>
    </row>
    <row r="90" spans="1:23" ht="14.25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73"/>
    </row>
    <row r="91" spans="1:23" x14ac:dyDescent="0.35">
      <c r="B91" s="43" t="s">
        <v>18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</row>
    <row r="92" spans="1:23" x14ac:dyDescent="0.35">
      <c r="B92" s="78" t="s">
        <v>24</v>
      </c>
      <c r="C92" s="79"/>
      <c r="D92" s="80"/>
      <c r="E92" s="151" t="s">
        <v>60</v>
      </c>
      <c r="F92" s="152"/>
      <c r="G92" s="152"/>
      <c r="H92" s="152"/>
      <c r="I92" s="152"/>
      <c r="J92" s="152"/>
      <c r="K92" s="152"/>
      <c r="L92" s="153"/>
      <c r="Q92" s="9"/>
      <c r="R92" s="9"/>
      <c r="S92" s="9"/>
      <c r="T92" s="9"/>
    </row>
    <row r="93" spans="1:23" ht="26.25" customHeight="1" x14ac:dyDescent="0.35">
      <c r="B93" s="78" t="s">
        <v>26</v>
      </c>
      <c r="C93" s="79"/>
      <c r="D93" s="80"/>
      <c r="E93" s="151" t="s">
        <v>61</v>
      </c>
      <c r="F93" s="152"/>
      <c r="G93" s="152"/>
      <c r="H93" s="152"/>
      <c r="I93" s="152"/>
      <c r="J93" s="152"/>
      <c r="K93" s="152"/>
      <c r="L93" s="153"/>
      <c r="Q93" s="9"/>
      <c r="R93" s="9"/>
      <c r="S93" s="9"/>
      <c r="T93" s="9"/>
    </row>
    <row r="94" spans="1:23" x14ac:dyDescent="0.35">
      <c r="B94" s="78" t="s">
        <v>27</v>
      </c>
      <c r="C94" s="79"/>
      <c r="D94" s="80"/>
      <c r="E94" s="151" t="s">
        <v>111</v>
      </c>
      <c r="F94" s="152"/>
      <c r="G94" s="152"/>
      <c r="H94" s="152"/>
      <c r="I94" s="152"/>
      <c r="J94" s="152"/>
      <c r="K94" s="152"/>
      <c r="L94" s="153"/>
      <c r="Q94" s="9"/>
      <c r="R94" s="9"/>
      <c r="S94" s="9"/>
      <c r="T94" s="9"/>
      <c r="W94" s="74"/>
    </row>
    <row r="95" spans="1:23" ht="14.25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73"/>
    </row>
    <row r="96" spans="1:23" x14ac:dyDescent="0.35">
      <c r="B96" s="43" t="s">
        <v>41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43"/>
      <c r="O96" s="43"/>
      <c r="P96" s="43"/>
      <c r="Q96" s="43"/>
      <c r="R96" s="43"/>
      <c r="S96" s="43"/>
      <c r="T96" s="43"/>
      <c r="U96" s="43"/>
      <c r="V96" s="43"/>
      <c r="W96" s="74"/>
    </row>
    <row r="97" spans="1:23" x14ac:dyDescent="0.35">
      <c r="C97" s="43"/>
      <c r="D97" s="43"/>
      <c r="E97" s="43"/>
      <c r="F97" s="43"/>
      <c r="G97" s="43"/>
      <c r="H97" s="100" t="s">
        <v>100</v>
      </c>
      <c r="I97" s="100"/>
      <c r="J97" s="100"/>
      <c r="K97" s="100" t="s">
        <v>101</v>
      </c>
      <c r="L97" s="100"/>
      <c r="M97" s="100"/>
      <c r="O97" s="9"/>
      <c r="P97" s="9"/>
      <c r="Q97" s="9"/>
      <c r="R97" s="9"/>
      <c r="S97" s="9"/>
      <c r="T97" s="9"/>
      <c r="U97" s="9"/>
      <c r="V97" s="9"/>
      <c r="W97" s="74"/>
    </row>
    <row r="98" spans="1:23" x14ac:dyDescent="0.35">
      <c r="B98" s="100" t="s">
        <v>40</v>
      </c>
      <c r="C98" s="100"/>
      <c r="D98" s="100"/>
      <c r="E98" s="100"/>
      <c r="F98" s="100"/>
      <c r="G98" s="100"/>
      <c r="H98" s="150">
        <v>20</v>
      </c>
      <c r="I98" s="150"/>
      <c r="J98" s="150"/>
      <c r="K98" s="150">
        <v>10</v>
      </c>
      <c r="L98" s="150"/>
      <c r="M98" s="150"/>
      <c r="O98" s="9"/>
      <c r="P98" s="9"/>
      <c r="Q98" s="9"/>
      <c r="R98" s="9"/>
      <c r="S98" s="9"/>
      <c r="T98" s="9"/>
      <c r="U98" s="9"/>
      <c r="V98" s="9"/>
    </row>
    <row r="99" spans="1:23" x14ac:dyDescent="0.35">
      <c r="B99" s="100" t="s">
        <v>15</v>
      </c>
      <c r="C99" s="100"/>
      <c r="D99" s="100"/>
      <c r="E99" s="100"/>
      <c r="F99" s="100"/>
      <c r="G99" s="100"/>
      <c r="H99" s="150">
        <v>1</v>
      </c>
      <c r="I99" s="150"/>
      <c r="J99" s="150"/>
      <c r="K99" s="150">
        <v>1</v>
      </c>
      <c r="L99" s="150"/>
      <c r="M99" s="150"/>
      <c r="N99" s="65"/>
      <c r="O99" s="65"/>
      <c r="P99" s="65"/>
      <c r="Q99" s="65"/>
      <c r="R99" s="65"/>
      <c r="S99" s="65"/>
      <c r="T99" s="65"/>
      <c r="U99" s="65"/>
    </row>
    <row r="100" spans="1:23" x14ac:dyDescent="0.35">
      <c r="A100" s="40"/>
      <c r="B100" s="100" t="s">
        <v>119</v>
      </c>
      <c r="C100" s="100"/>
      <c r="D100" s="100"/>
      <c r="E100" s="100"/>
      <c r="F100" s="100"/>
      <c r="G100" s="100"/>
      <c r="H100" s="178">
        <v>7</v>
      </c>
      <c r="I100" s="179"/>
      <c r="J100" s="180"/>
      <c r="K100" s="178">
        <v>4</v>
      </c>
      <c r="L100" s="179"/>
      <c r="M100" s="180"/>
      <c r="N100" s="40"/>
      <c r="O100" s="40"/>
      <c r="P100" s="40"/>
      <c r="Q100" s="40"/>
      <c r="R100" s="40"/>
      <c r="S100" s="40"/>
      <c r="T100" s="40"/>
    </row>
    <row r="101" spans="1:23" x14ac:dyDescent="0.35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3" x14ac:dyDescent="0.35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3" x14ac:dyDescent="0.35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3" x14ac:dyDescent="0.35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3" x14ac:dyDescent="0.35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3" x14ac:dyDescent="0.3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3" x14ac:dyDescent="0.35">
      <c r="B107" s="41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3" x14ac:dyDescent="0.3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3" x14ac:dyDescent="0.3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1:23" x14ac:dyDescent="0.35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1:23" x14ac:dyDescent="0.3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1:23" x14ac:dyDescent="0.35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2"/>
      <c r="M112" s="2"/>
      <c r="N112" s="2"/>
    </row>
    <row r="113" spans="2:14" x14ac:dyDescent="0.35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2"/>
      <c r="M113" s="2"/>
      <c r="N113" s="2"/>
    </row>
    <row r="114" spans="2:14" x14ac:dyDescent="0.35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2"/>
      <c r="M114" s="2"/>
      <c r="N114" s="2"/>
    </row>
    <row r="115" spans="2:14" x14ac:dyDescent="0.35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2"/>
      <c r="M115" s="2"/>
      <c r="N115" s="2"/>
    </row>
    <row r="116" spans="2:14" x14ac:dyDescent="0.35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2"/>
      <c r="M116" s="2"/>
      <c r="N116" s="2"/>
    </row>
    <row r="117" spans="2:14" x14ac:dyDescent="0.35">
      <c r="B117" s="3"/>
      <c r="C117" s="40"/>
      <c r="D117" s="40"/>
      <c r="E117" s="2"/>
      <c r="F117" s="42"/>
      <c r="G117" s="2"/>
      <c r="H117" s="2"/>
      <c r="I117" s="2"/>
      <c r="J117" s="2"/>
      <c r="K117" s="2"/>
      <c r="L117" s="2"/>
      <c r="M117" s="2"/>
      <c r="N117" s="2"/>
    </row>
  </sheetData>
  <sheetProtection algorithmName="SHA-512" hashValue="Zx/p21JwO8LPmOfJqCQhpd7v5iexZjv15nhn7ayNKAczZJzM7puGmdz469tj7OsQm+0sEDGFx0Il3KdmUBsVNA==" saltValue="0M7gptIwLYcc2R5iMy+31w==" spinCount="100000" sheet="1" objects="1" scenarios="1"/>
  <mergeCells count="141">
    <mergeCell ref="B100:G100"/>
    <mergeCell ref="H100:J100"/>
    <mergeCell ref="K100:M100"/>
    <mergeCell ref="B74:K74"/>
    <mergeCell ref="L74:Q74"/>
    <mergeCell ref="B75:K75"/>
    <mergeCell ref="L75:Q75"/>
    <mergeCell ref="B46:G46"/>
    <mergeCell ref="B47:G47"/>
    <mergeCell ref="B48:G48"/>
    <mergeCell ref="H46:J46"/>
    <mergeCell ref="H47:J47"/>
    <mergeCell ref="H48:J48"/>
    <mergeCell ref="K46:M46"/>
    <mergeCell ref="K47:M47"/>
    <mergeCell ref="K48:M48"/>
    <mergeCell ref="H97:J97"/>
    <mergeCell ref="K97:M97"/>
    <mergeCell ref="B98:G98"/>
    <mergeCell ref="H98:J98"/>
    <mergeCell ref="K98:M98"/>
    <mergeCell ref="B99:G99"/>
    <mergeCell ref="H99:J99"/>
    <mergeCell ref="K99:M99"/>
    <mergeCell ref="L77:Q77"/>
    <mergeCell ref="B88:J88"/>
    <mergeCell ref="B83:D84"/>
    <mergeCell ref="E84:J84"/>
    <mergeCell ref="B89:J89"/>
    <mergeCell ref="K89:M89"/>
    <mergeCell ref="B94:D94"/>
    <mergeCell ref="E94:L94"/>
    <mergeCell ref="B80:K80"/>
    <mergeCell ref="L80:Q80"/>
    <mergeCell ref="B79:K79"/>
    <mergeCell ref="L79:Q79"/>
    <mergeCell ref="B76:K76"/>
    <mergeCell ref="L76:Q76"/>
    <mergeCell ref="B77:K77"/>
    <mergeCell ref="B78:K78"/>
    <mergeCell ref="L78:Q78"/>
    <mergeCell ref="A2:V2"/>
    <mergeCell ref="H4:V4"/>
    <mergeCell ref="H5:V5"/>
    <mergeCell ref="H8:V8"/>
    <mergeCell ref="H9:V9"/>
    <mergeCell ref="B10:G10"/>
    <mergeCell ref="H10:I10"/>
    <mergeCell ref="B11:G11"/>
    <mergeCell ref="H11:I11"/>
    <mergeCell ref="H6:V6"/>
    <mergeCell ref="H7:V7"/>
    <mergeCell ref="B12:G12"/>
    <mergeCell ref="H12:I12"/>
    <mergeCell ref="A37:B37"/>
    <mergeCell ref="C37:D37"/>
    <mergeCell ref="E37:F37"/>
    <mergeCell ref="B43:G43"/>
    <mergeCell ref="H43:J43"/>
    <mergeCell ref="K43:M43"/>
    <mergeCell ref="B41:G41"/>
    <mergeCell ref="H41:J41"/>
    <mergeCell ref="K41:M41"/>
    <mergeCell ref="B42:G42"/>
    <mergeCell ref="H42:J42"/>
    <mergeCell ref="K42:M42"/>
    <mergeCell ref="N41:V41"/>
    <mergeCell ref="N42:V42"/>
    <mergeCell ref="N43:V43"/>
    <mergeCell ref="B44:G44"/>
    <mergeCell ref="H44:J44"/>
    <mergeCell ref="K44:M44"/>
    <mergeCell ref="N44:V44"/>
    <mergeCell ref="B45:G45"/>
    <mergeCell ref="H45:J45"/>
    <mergeCell ref="K45:M45"/>
    <mergeCell ref="N45:V45"/>
    <mergeCell ref="B62:D62"/>
    <mergeCell ref="E62:G62"/>
    <mergeCell ref="H62:K62"/>
    <mergeCell ref="L62:N62"/>
    <mergeCell ref="B61:D61"/>
    <mergeCell ref="N46:V46"/>
    <mergeCell ref="N47:V47"/>
    <mergeCell ref="N48:V48"/>
    <mergeCell ref="B51:V54"/>
    <mergeCell ref="B55:V55"/>
    <mergeCell ref="E61:G61"/>
    <mergeCell ref="H61:K61"/>
    <mergeCell ref="L61:N61"/>
    <mergeCell ref="O61:V61"/>
    <mergeCell ref="O62:V62"/>
    <mergeCell ref="G57:J57"/>
    <mergeCell ref="N57:Q57"/>
    <mergeCell ref="B60:D60"/>
    <mergeCell ref="E60:G60"/>
    <mergeCell ref="H60:K60"/>
    <mergeCell ref="L70:Q70"/>
    <mergeCell ref="L60:N60"/>
    <mergeCell ref="O60:V60"/>
    <mergeCell ref="B71:K71"/>
    <mergeCell ref="L71:Q71"/>
    <mergeCell ref="B72:K72"/>
    <mergeCell ref="L72:Q72"/>
    <mergeCell ref="E66:V66"/>
    <mergeCell ref="B70:K70"/>
    <mergeCell ref="B63:D63"/>
    <mergeCell ref="E63:G63"/>
    <mergeCell ref="H63:K63"/>
    <mergeCell ref="L63:N63"/>
    <mergeCell ref="O63:V63"/>
    <mergeCell ref="E65:G65"/>
    <mergeCell ref="H65:K65"/>
    <mergeCell ref="L65:N65"/>
    <mergeCell ref="O65:V65"/>
    <mergeCell ref="B67:D67"/>
    <mergeCell ref="E67:V67"/>
    <mergeCell ref="B73:K73"/>
    <mergeCell ref="L73:Q73"/>
    <mergeCell ref="B64:D64"/>
    <mergeCell ref="E64:G64"/>
    <mergeCell ref="H64:K64"/>
    <mergeCell ref="L64:N64"/>
    <mergeCell ref="O64:V64"/>
    <mergeCell ref="A1:V1"/>
    <mergeCell ref="B93:D93"/>
    <mergeCell ref="E93:L93"/>
    <mergeCell ref="B92:D92"/>
    <mergeCell ref="E92:L92"/>
    <mergeCell ref="K86:M86"/>
    <mergeCell ref="K87:M87"/>
    <mergeCell ref="B65:D65"/>
    <mergeCell ref="B66:D66"/>
    <mergeCell ref="K88:M88"/>
    <mergeCell ref="K84:M84"/>
    <mergeCell ref="K85:M85"/>
    <mergeCell ref="K83:M83"/>
    <mergeCell ref="E83:J83"/>
    <mergeCell ref="B85:J85"/>
    <mergeCell ref="B86:J86"/>
    <mergeCell ref="B87:J87"/>
  </mergeCells>
  <conditionalFormatting sqref="B30:B35">
    <cfRule type="colorScale" priority="7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3" priority="8" operator="equal">
      <formula>0</formula>
    </cfRule>
  </conditionalFormatting>
  <conditionalFormatting sqref="B30:U35 J16:U29">
    <cfRule type="colorScale" priority="5">
      <colorScale>
        <cfvo type="min"/>
        <cfvo type="percentile" val="50"/>
        <cfvo type="max"/>
        <color rgb="FFFF0000"/>
        <color rgb="FF00B050"/>
        <color rgb="FF00B0F0"/>
      </colorScale>
    </cfRule>
    <cfRule type="cellIs" dxfId="2" priority="6" operator="equal">
      <formula>0</formula>
    </cfRule>
  </conditionalFormatting>
  <conditionalFormatting sqref="B16:B24">
    <cfRule type="colorScale" priority="3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1" priority="4" operator="equal">
      <formula>0</formula>
    </cfRule>
  </conditionalFormatting>
  <conditionalFormatting sqref="B16:F24">
    <cfRule type="colorScale" priority="1">
      <colorScale>
        <cfvo type="min"/>
        <cfvo type="percentile" val="50"/>
        <cfvo type="max"/>
        <color rgb="FFFF0000"/>
        <color rgb="FF00B050"/>
        <color rgb="FF00B0F0"/>
      </colorScale>
    </cfRule>
    <cfRule type="cellIs" dxfId="0" priority="2" operator="equal">
      <formula>0</formula>
    </cfRule>
  </conditionalFormatting>
  <hyperlinks>
    <hyperlink ref="A1:V1" location="'Data input'!A1" display="Data input sheet click here" xr:uid="{6088F3D6-67E6-49AB-963C-713C3076B20B}"/>
  </hyperlinks>
  <printOptions horizontalCentere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5249-E344-4C2C-A361-6EDBA344FF2A}">
  <sheetPr codeName="Sheet2"/>
  <dimension ref="A1:T161"/>
  <sheetViews>
    <sheetView topLeftCell="A16" workbookViewId="0">
      <selection activeCell="A28" sqref="A28"/>
    </sheetView>
  </sheetViews>
  <sheetFormatPr defaultRowHeight="14.25" x14ac:dyDescent="0.45"/>
  <sheetData>
    <row r="1" spans="1:20" s="1" customFormat="1" ht="63.75" customHeight="1" x14ac:dyDescent="0.35">
      <c r="A1" s="5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0" s="1" customFormat="1" ht="114.75" customHeight="1" x14ac:dyDescent="0.35">
      <c r="A2" s="5" t="s">
        <v>9</v>
      </c>
      <c r="B2" s="6" t="e">
        <f>AVERAGE('Data input'!B16:U35)</f>
        <v>#DIV/0!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12.75" customHeight="1" x14ac:dyDescent="0.35">
      <c r="A3" s="7" t="str">
        <f>IF('Data input'!B16=0,"",ABS('Data input'!B16-$B$2))</f>
        <v/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" customFormat="1" ht="12.75" customHeight="1" x14ac:dyDescent="0.35">
      <c r="A4" s="7" t="str">
        <f>IF('Data input'!B17=0,"",ABS('Data input'!B17-$B$2))</f>
        <v/>
      </c>
      <c r="B4" s="7" t="str">
        <f>IF('Data input'!C16=0,"",ABS('Data input'!C16-$B$2))</f>
        <v/>
      </c>
      <c r="C4" s="7" t="str">
        <f>IF('Data input'!D16=0,"",ABS('Data input'!D16-$B$2))</f>
        <v/>
      </c>
      <c r="D4" s="7" t="str">
        <f>IF('Data input'!E16=0,"",ABS('Data input'!E16-$B$2))</f>
        <v/>
      </c>
      <c r="E4" s="7" t="str">
        <f>IF('Data input'!F16=0,"",ABS('Data input'!F16-$B$2))</f>
        <v/>
      </c>
      <c r="F4" s="7" t="str">
        <f>IF('Data input'!G16=0,"",ABS('Data input'!G16-$B$2))</f>
        <v/>
      </c>
      <c r="G4" s="7" t="str">
        <f>IF('Data input'!H16=0,"",ABS('Data input'!H16-$B$2))</f>
        <v/>
      </c>
      <c r="H4" s="7" t="str">
        <f>IF('Data input'!I16=0,"",ABS('Data input'!I16-$B$2))</f>
        <v/>
      </c>
      <c r="I4" s="7" t="str">
        <f>IF('Data input'!J16=0,"",ABS('Data input'!J16-$B$2))</f>
        <v/>
      </c>
      <c r="J4" s="7" t="str">
        <f>IF('Data input'!K16=0,"",ABS('Data input'!K16-$B$2))</f>
        <v/>
      </c>
      <c r="K4" s="7" t="str">
        <f>IF('Data input'!L16=0,"",ABS('Data input'!L16-$B$2))</f>
        <v/>
      </c>
      <c r="L4" s="7" t="str">
        <f>IF('Data input'!M16=0,"",ABS('Data input'!M16-$B$2))</f>
        <v/>
      </c>
      <c r="M4" s="7" t="str">
        <f>IF('Data input'!N16=0,"",ABS('Data input'!N16-$B$2))</f>
        <v/>
      </c>
      <c r="N4" s="7" t="str">
        <f>IF('Data input'!O16=0,"",ABS('Data input'!O16-$B$2))</f>
        <v/>
      </c>
      <c r="O4" s="7" t="str">
        <f>IF('Data input'!P16=0,"",ABS('Data input'!P16-$B$2))</f>
        <v/>
      </c>
      <c r="P4" s="7" t="str">
        <f>IF('Data input'!Q16=0,"",ABS('Data input'!Q16-$B$2))</f>
        <v/>
      </c>
      <c r="Q4" s="7" t="str">
        <f>IF('Data input'!R16=0,"",ABS('Data input'!R16-$B$2))</f>
        <v/>
      </c>
      <c r="R4" s="7" t="str">
        <f>IF('Data input'!S16=0,"",ABS('Data input'!S16-$B$2))</f>
        <v/>
      </c>
      <c r="S4" s="7" t="str">
        <f>IF('Data input'!T16=0,"",ABS('Data input'!T16-$B$2))</f>
        <v/>
      </c>
      <c r="T4" s="7" t="str">
        <f>IF('Data input'!U16=0,"",ABS('Data input'!U16-$B$2))</f>
        <v/>
      </c>
    </row>
    <row r="5" spans="1:20" s="1" customFormat="1" ht="12.75" customHeight="1" x14ac:dyDescent="0.35">
      <c r="A5" s="7" t="str">
        <f>IF('Data input'!B18=0,"",ABS('Data input'!B18-$B$2))</f>
        <v/>
      </c>
      <c r="B5" s="7" t="str">
        <f>IF('Data input'!C17=0,"",ABS('Data input'!C17-$B$2))</f>
        <v/>
      </c>
      <c r="C5" s="7" t="str">
        <f>IF('Data input'!D17=0,"",ABS('Data input'!D17-$B$2))</f>
        <v/>
      </c>
      <c r="D5" s="7" t="str">
        <f>IF('Data input'!E17=0,"",ABS('Data input'!E17-$B$2))</f>
        <v/>
      </c>
      <c r="E5" s="7" t="str">
        <f>IF('Data input'!F17=0,"",ABS('Data input'!F17-$B$2))</f>
        <v/>
      </c>
      <c r="F5" s="7" t="str">
        <f>IF('Data input'!G17=0,"",ABS('Data input'!G17-$B$2))</f>
        <v/>
      </c>
      <c r="G5" s="7" t="str">
        <f>IF('Data input'!H17=0,"",ABS('Data input'!H17-$B$2))</f>
        <v/>
      </c>
      <c r="H5" s="7" t="str">
        <f>IF('Data input'!I17=0,"",ABS('Data input'!I17-$B$2))</f>
        <v/>
      </c>
      <c r="I5" s="7" t="str">
        <f>IF('Data input'!J17=0,"",ABS('Data input'!J17-$B$2))</f>
        <v/>
      </c>
      <c r="J5" s="7" t="str">
        <f>IF('Data input'!K17=0,"",ABS('Data input'!K17-$B$2))</f>
        <v/>
      </c>
      <c r="K5" s="7" t="str">
        <f>IF('Data input'!L17=0,"",ABS('Data input'!L17-$B$2))</f>
        <v/>
      </c>
      <c r="L5" s="7" t="str">
        <f>IF('Data input'!M17=0,"",ABS('Data input'!M17-$B$2))</f>
        <v/>
      </c>
      <c r="M5" s="7" t="str">
        <f>IF('Data input'!N17=0,"",ABS('Data input'!N17-$B$2))</f>
        <v/>
      </c>
      <c r="N5" s="7" t="str">
        <f>IF('Data input'!O17=0,"",ABS('Data input'!O17-$B$2))</f>
        <v/>
      </c>
      <c r="O5" s="7" t="str">
        <f>IF('Data input'!P17=0,"",ABS('Data input'!P17-$B$2))</f>
        <v/>
      </c>
      <c r="P5" s="7" t="str">
        <f>IF('Data input'!Q17=0,"",ABS('Data input'!Q17-$B$2))</f>
        <v/>
      </c>
      <c r="Q5" s="7" t="str">
        <f>IF('Data input'!R17=0,"",ABS('Data input'!R17-$B$2))</f>
        <v/>
      </c>
      <c r="R5" s="7" t="str">
        <f>IF('Data input'!S17=0,"",ABS('Data input'!S17-$B$2))</f>
        <v/>
      </c>
      <c r="S5" s="7" t="str">
        <f>IF('Data input'!T17=0,"",ABS('Data input'!T17-$B$2))</f>
        <v/>
      </c>
      <c r="T5" s="7" t="str">
        <f>IF('Data input'!U17=0,"",ABS('Data input'!U17-$B$2))</f>
        <v/>
      </c>
    </row>
    <row r="6" spans="1:20" s="1" customFormat="1" ht="12.75" customHeight="1" x14ac:dyDescent="0.35">
      <c r="A6" s="7" t="str">
        <f>IF('Data input'!B19=0,"",ABS('Data input'!B19-$B$2))</f>
        <v/>
      </c>
      <c r="B6" s="7" t="str">
        <f>IF('Data input'!C18=0,"",ABS('Data input'!C18-$B$2))</f>
        <v/>
      </c>
      <c r="C6" s="7" t="str">
        <f>IF('Data input'!D18=0,"",ABS('Data input'!D18-$B$2))</f>
        <v/>
      </c>
      <c r="D6" s="7" t="str">
        <f>IF('Data input'!E18=0,"",ABS('Data input'!E18-$B$2))</f>
        <v/>
      </c>
      <c r="E6" s="7" t="str">
        <f>IF('Data input'!F18=0,"",ABS('Data input'!F18-$B$2))</f>
        <v/>
      </c>
      <c r="F6" s="7" t="str">
        <f>IF('Data input'!G18=0,"",ABS('Data input'!G18-$B$2))</f>
        <v/>
      </c>
      <c r="G6" s="7" t="str">
        <f>IF('Data input'!H18=0,"",ABS('Data input'!H18-$B$2))</f>
        <v/>
      </c>
      <c r="H6" s="7" t="str">
        <f>IF('Data input'!I18=0,"",ABS('Data input'!I18-$B$2))</f>
        <v/>
      </c>
      <c r="I6" s="7" t="str">
        <f>IF('Data input'!J18=0,"",ABS('Data input'!J18-$B$2))</f>
        <v/>
      </c>
      <c r="J6" s="7" t="str">
        <f>IF('Data input'!K18=0,"",ABS('Data input'!K18-$B$2))</f>
        <v/>
      </c>
      <c r="K6" s="7" t="str">
        <f>IF('Data input'!L18=0,"",ABS('Data input'!L18-$B$2))</f>
        <v/>
      </c>
      <c r="L6" s="7" t="str">
        <f>IF('Data input'!M18=0,"",ABS('Data input'!M18-$B$2))</f>
        <v/>
      </c>
      <c r="M6" s="7" t="str">
        <f>IF('Data input'!N18=0,"",ABS('Data input'!N18-$B$2))</f>
        <v/>
      </c>
      <c r="N6" s="7" t="str">
        <f>IF('Data input'!O18=0,"",ABS('Data input'!O18-$B$2))</f>
        <v/>
      </c>
      <c r="O6" s="7" t="str">
        <f>IF('Data input'!P18=0,"",ABS('Data input'!P18-$B$2))</f>
        <v/>
      </c>
      <c r="P6" s="7" t="str">
        <f>IF('Data input'!Q18=0,"",ABS('Data input'!Q18-$B$2))</f>
        <v/>
      </c>
      <c r="Q6" s="7" t="str">
        <f>IF('Data input'!R18=0,"",ABS('Data input'!R18-$B$2))</f>
        <v/>
      </c>
      <c r="R6" s="7" t="str">
        <f>IF('Data input'!S18=0,"",ABS('Data input'!S18-$B$2))</f>
        <v/>
      </c>
      <c r="S6" s="7" t="str">
        <f>IF('Data input'!T18=0,"",ABS('Data input'!T18-$B$2))</f>
        <v/>
      </c>
      <c r="T6" s="7" t="str">
        <f>IF('Data input'!U18=0,"",ABS('Data input'!U18-$B$2))</f>
        <v/>
      </c>
    </row>
    <row r="7" spans="1:20" s="1" customFormat="1" ht="12.75" customHeight="1" x14ac:dyDescent="0.35">
      <c r="A7" s="7" t="str">
        <f>IF('Data input'!B20=0,"",ABS('Data input'!B20-$B$2))</f>
        <v/>
      </c>
      <c r="B7" s="7" t="str">
        <f>IF('Data input'!C19=0,"",ABS('Data input'!C19-$B$2))</f>
        <v/>
      </c>
      <c r="C7" s="7" t="str">
        <f>IF('Data input'!D19=0,"",ABS('Data input'!D19-$B$2))</f>
        <v/>
      </c>
      <c r="D7" s="7" t="str">
        <f>IF('Data input'!E19=0,"",ABS('Data input'!E19-$B$2))</f>
        <v/>
      </c>
      <c r="E7" s="7" t="str">
        <f>IF('Data input'!F19=0,"",ABS('Data input'!F19-$B$2))</f>
        <v/>
      </c>
      <c r="F7" s="7" t="str">
        <f>IF('Data input'!G19=0,"",ABS('Data input'!G19-$B$2))</f>
        <v/>
      </c>
      <c r="G7" s="7" t="str">
        <f>IF('Data input'!H19=0,"",ABS('Data input'!H19-$B$2))</f>
        <v/>
      </c>
      <c r="H7" s="7" t="str">
        <f>IF('Data input'!I19=0,"",ABS('Data input'!I19-$B$2))</f>
        <v/>
      </c>
      <c r="I7" s="7" t="str">
        <f>IF('Data input'!J19=0,"",ABS('Data input'!J19-$B$2))</f>
        <v/>
      </c>
      <c r="J7" s="7" t="str">
        <f>IF('Data input'!K19=0,"",ABS('Data input'!K19-$B$2))</f>
        <v/>
      </c>
      <c r="K7" s="7" t="str">
        <f>IF('Data input'!L19=0,"",ABS('Data input'!L19-$B$2))</f>
        <v/>
      </c>
      <c r="L7" s="7" t="str">
        <f>IF('Data input'!M19=0,"",ABS('Data input'!M19-$B$2))</f>
        <v/>
      </c>
      <c r="M7" s="7" t="str">
        <f>IF('Data input'!N19=0,"",ABS('Data input'!N19-$B$2))</f>
        <v/>
      </c>
      <c r="N7" s="7" t="str">
        <f>IF('Data input'!O19=0,"",ABS('Data input'!O19-$B$2))</f>
        <v/>
      </c>
      <c r="O7" s="7" t="str">
        <f>IF('Data input'!P19=0,"",ABS('Data input'!P19-$B$2))</f>
        <v/>
      </c>
      <c r="P7" s="7" t="str">
        <f>IF('Data input'!Q19=0,"",ABS('Data input'!Q19-$B$2))</f>
        <v/>
      </c>
      <c r="Q7" s="7" t="str">
        <f>IF('Data input'!R19=0,"",ABS('Data input'!R19-$B$2))</f>
        <v/>
      </c>
      <c r="R7" s="7" t="str">
        <f>IF('Data input'!S19=0,"",ABS('Data input'!S19-$B$2))</f>
        <v/>
      </c>
      <c r="S7" s="7" t="str">
        <f>IF('Data input'!T19=0,"",ABS('Data input'!T19-$B$2))</f>
        <v/>
      </c>
      <c r="T7" s="7" t="str">
        <f>IF('Data input'!U19=0,"",ABS('Data input'!U19-$B$2))</f>
        <v/>
      </c>
    </row>
    <row r="8" spans="1:20" s="1" customFormat="1" ht="12.75" customHeight="1" x14ac:dyDescent="0.35">
      <c r="A8" s="7" t="str">
        <f>IF('Data input'!B21=0,"",ABS('Data input'!B21-$B$2))</f>
        <v/>
      </c>
      <c r="B8" s="7" t="str">
        <f>IF('Data input'!C20=0,"",ABS('Data input'!C20-$B$2))</f>
        <v/>
      </c>
      <c r="C8" s="7" t="str">
        <f>IF('Data input'!D20=0,"",ABS('Data input'!D20-$B$2))</f>
        <v/>
      </c>
      <c r="D8" s="7" t="str">
        <f>IF('Data input'!E20=0,"",ABS('Data input'!E20-$B$2))</f>
        <v/>
      </c>
      <c r="E8" s="7" t="str">
        <f>IF('Data input'!F20=0,"",ABS('Data input'!F20-$B$2))</f>
        <v/>
      </c>
      <c r="F8" s="7" t="str">
        <f>IF('Data input'!G20=0,"",ABS('Data input'!G20-$B$2))</f>
        <v/>
      </c>
      <c r="G8" s="7" t="str">
        <f>IF('Data input'!H20=0,"",ABS('Data input'!H20-$B$2))</f>
        <v/>
      </c>
      <c r="H8" s="7" t="str">
        <f>IF('Data input'!I20=0,"",ABS('Data input'!I20-$B$2))</f>
        <v/>
      </c>
      <c r="I8" s="7" t="str">
        <f>IF('Data input'!J20=0,"",ABS('Data input'!J20-$B$2))</f>
        <v/>
      </c>
      <c r="J8" s="7" t="str">
        <f>IF('Data input'!K20=0,"",ABS('Data input'!K20-$B$2))</f>
        <v/>
      </c>
      <c r="K8" s="7" t="str">
        <f>IF('Data input'!L20=0,"",ABS('Data input'!L20-$B$2))</f>
        <v/>
      </c>
      <c r="L8" s="7" t="str">
        <f>IF('Data input'!M20=0,"",ABS('Data input'!M20-$B$2))</f>
        <v/>
      </c>
      <c r="M8" s="7" t="str">
        <f>IF('Data input'!N20=0,"",ABS('Data input'!N20-$B$2))</f>
        <v/>
      </c>
      <c r="N8" s="7" t="str">
        <f>IF('Data input'!O20=0,"",ABS('Data input'!O20-$B$2))</f>
        <v/>
      </c>
      <c r="O8" s="7" t="str">
        <f>IF('Data input'!P20=0,"",ABS('Data input'!P20-$B$2))</f>
        <v/>
      </c>
      <c r="P8" s="7" t="str">
        <f>IF('Data input'!Q20=0,"",ABS('Data input'!Q20-$B$2))</f>
        <v/>
      </c>
      <c r="Q8" s="7" t="str">
        <f>IF('Data input'!R20=0,"",ABS('Data input'!R20-$B$2))</f>
        <v/>
      </c>
      <c r="R8" s="7" t="str">
        <f>IF('Data input'!S20=0,"",ABS('Data input'!S20-$B$2))</f>
        <v/>
      </c>
      <c r="S8" s="7" t="str">
        <f>IF('Data input'!T20=0,"",ABS('Data input'!T20-$B$2))</f>
        <v/>
      </c>
      <c r="T8" s="7" t="str">
        <f>IF('Data input'!U20=0,"",ABS('Data input'!U20-$B$2))</f>
        <v/>
      </c>
    </row>
    <row r="9" spans="1:20" s="1" customFormat="1" ht="12.75" customHeight="1" x14ac:dyDescent="0.35">
      <c r="A9" s="7" t="str">
        <f>IF('Data input'!B22=0,"",ABS('Data input'!B22-$B$2))</f>
        <v/>
      </c>
      <c r="B9" s="7" t="str">
        <f>IF('Data input'!C21=0,"",ABS('Data input'!C21-$B$2))</f>
        <v/>
      </c>
      <c r="C9" s="7" t="str">
        <f>IF('Data input'!D21=0,"",ABS('Data input'!D21-$B$2))</f>
        <v/>
      </c>
      <c r="D9" s="7" t="str">
        <f>IF('Data input'!E21=0,"",ABS('Data input'!E21-$B$2))</f>
        <v/>
      </c>
      <c r="E9" s="7" t="str">
        <f>IF('Data input'!F21=0,"",ABS('Data input'!F21-$B$2))</f>
        <v/>
      </c>
      <c r="F9" s="7" t="str">
        <f>IF('Data input'!G21=0,"",ABS('Data input'!G21-$B$2))</f>
        <v/>
      </c>
      <c r="G9" s="7" t="str">
        <f>IF('Data input'!H21=0,"",ABS('Data input'!H21-$B$2))</f>
        <v/>
      </c>
      <c r="H9" s="7" t="str">
        <f>IF('Data input'!I21=0,"",ABS('Data input'!I21-$B$2))</f>
        <v/>
      </c>
      <c r="I9" s="7" t="str">
        <f>IF('Data input'!J21=0,"",ABS('Data input'!J21-$B$2))</f>
        <v/>
      </c>
      <c r="J9" s="7" t="str">
        <f>IF('Data input'!K21=0,"",ABS('Data input'!K21-$B$2))</f>
        <v/>
      </c>
      <c r="K9" s="7" t="str">
        <f>IF('Data input'!L21=0,"",ABS('Data input'!L21-$B$2))</f>
        <v/>
      </c>
      <c r="L9" s="7" t="str">
        <f>IF('Data input'!M21=0,"",ABS('Data input'!M21-$B$2))</f>
        <v/>
      </c>
      <c r="M9" s="7" t="str">
        <f>IF('Data input'!N21=0,"",ABS('Data input'!N21-$B$2))</f>
        <v/>
      </c>
      <c r="N9" s="7" t="str">
        <f>IF('Data input'!O21=0,"",ABS('Data input'!O21-$B$2))</f>
        <v/>
      </c>
      <c r="O9" s="7" t="str">
        <f>IF('Data input'!P21=0,"",ABS('Data input'!P21-$B$2))</f>
        <v/>
      </c>
      <c r="P9" s="7" t="str">
        <f>IF('Data input'!Q21=0,"",ABS('Data input'!Q21-$B$2))</f>
        <v/>
      </c>
      <c r="Q9" s="7" t="str">
        <f>IF('Data input'!R21=0,"",ABS('Data input'!R21-$B$2))</f>
        <v/>
      </c>
      <c r="R9" s="7" t="str">
        <f>IF('Data input'!S21=0,"",ABS('Data input'!S21-$B$2))</f>
        <v/>
      </c>
      <c r="S9" s="7" t="str">
        <f>IF('Data input'!T21=0,"",ABS('Data input'!T21-$B$2))</f>
        <v/>
      </c>
      <c r="T9" s="7" t="str">
        <f>IF('Data input'!U21=0,"",ABS('Data input'!U21-$B$2))</f>
        <v/>
      </c>
    </row>
    <row r="10" spans="1:20" s="1" customFormat="1" ht="12.75" customHeight="1" x14ac:dyDescent="0.35">
      <c r="A10" s="7" t="str">
        <f>IF('Data input'!B23=0,"",ABS('Data input'!B23-$B$2))</f>
        <v/>
      </c>
      <c r="B10" s="7" t="str">
        <f>IF('Data input'!C22=0,"",ABS('Data input'!C22-$B$2))</f>
        <v/>
      </c>
      <c r="C10" s="7" t="str">
        <f>IF('Data input'!D22=0,"",ABS('Data input'!D22-$B$2))</f>
        <v/>
      </c>
      <c r="D10" s="7" t="str">
        <f>IF('Data input'!E22=0,"",ABS('Data input'!E22-$B$2))</f>
        <v/>
      </c>
      <c r="E10" s="7" t="str">
        <f>IF('Data input'!F22=0,"",ABS('Data input'!F22-$B$2))</f>
        <v/>
      </c>
      <c r="F10" s="7" t="str">
        <f>IF('Data input'!G22=0,"",ABS('Data input'!G22-$B$2))</f>
        <v/>
      </c>
      <c r="G10" s="7" t="str">
        <f>IF('Data input'!H22=0,"",ABS('Data input'!H22-$B$2))</f>
        <v/>
      </c>
      <c r="H10" s="7" t="str">
        <f>IF('Data input'!I22=0,"",ABS('Data input'!I22-$B$2))</f>
        <v/>
      </c>
      <c r="I10" s="7" t="str">
        <f>IF('Data input'!J22=0,"",ABS('Data input'!J22-$B$2))</f>
        <v/>
      </c>
      <c r="J10" s="7" t="str">
        <f>IF('Data input'!K22=0,"",ABS('Data input'!K22-$B$2))</f>
        <v/>
      </c>
      <c r="K10" s="7" t="str">
        <f>IF('Data input'!L22=0,"",ABS('Data input'!L22-$B$2))</f>
        <v/>
      </c>
      <c r="L10" s="7" t="str">
        <f>IF('Data input'!M22=0,"",ABS('Data input'!M22-$B$2))</f>
        <v/>
      </c>
      <c r="M10" s="7" t="str">
        <f>IF('Data input'!N22=0,"",ABS('Data input'!N22-$B$2))</f>
        <v/>
      </c>
      <c r="N10" s="7" t="str">
        <f>IF('Data input'!O22=0,"",ABS('Data input'!O22-$B$2))</f>
        <v/>
      </c>
      <c r="O10" s="7" t="str">
        <f>IF('Data input'!P22=0,"",ABS('Data input'!P22-$B$2))</f>
        <v/>
      </c>
      <c r="P10" s="7" t="str">
        <f>IF('Data input'!Q22=0,"",ABS('Data input'!Q22-$B$2))</f>
        <v/>
      </c>
      <c r="Q10" s="7" t="str">
        <f>IF('Data input'!R22=0,"",ABS('Data input'!R22-$B$2))</f>
        <v/>
      </c>
      <c r="R10" s="7" t="str">
        <f>IF('Data input'!S22=0,"",ABS('Data input'!S22-$B$2))</f>
        <v/>
      </c>
      <c r="S10" s="7" t="str">
        <f>IF('Data input'!T22=0,"",ABS('Data input'!T22-$B$2))</f>
        <v/>
      </c>
      <c r="T10" s="7" t="str">
        <f>IF('Data input'!U22=0,"",ABS('Data input'!U22-$B$2))</f>
        <v/>
      </c>
    </row>
    <row r="11" spans="1:20" s="1" customFormat="1" ht="12.75" customHeight="1" x14ac:dyDescent="0.35">
      <c r="A11" s="7" t="str">
        <f>IF('Data input'!B24=0,"",ABS('Data input'!B24-$B$2))</f>
        <v/>
      </c>
      <c r="B11" s="7" t="str">
        <f>IF('Data input'!C23=0,"",ABS('Data input'!C23-$B$2))</f>
        <v/>
      </c>
      <c r="C11" s="7" t="str">
        <f>IF('Data input'!D23=0,"",ABS('Data input'!D23-$B$2))</f>
        <v/>
      </c>
      <c r="D11" s="7" t="str">
        <f>IF('Data input'!E23=0,"",ABS('Data input'!E23-$B$2))</f>
        <v/>
      </c>
      <c r="E11" s="7" t="str">
        <f>IF('Data input'!F23=0,"",ABS('Data input'!F23-$B$2))</f>
        <v/>
      </c>
      <c r="F11" s="7" t="str">
        <f>IF('Data input'!G23=0,"",ABS('Data input'!G23-$B$2))</f>
        <v/>
      </c>
      <c r="G11" s="7" t="str">
        <f>IF('Data input'!H23=0,"",ABS('Data input'!H23-$B$2))</f>
        <v/>
      </c>
      <c r="H11" s="7" t="str">
        <f>IF('Data input'!I23=0,"",ABS('Data input'!I23-$B$2))</f>
        <v/>
      </c>
      <c r="I11" s="7" t="str">
        <f>IF('Data input'!J23=0,"",ABS('Data input'!J23-$B$2))</f>
        <v/>
      </c>
      <c r="J11" s="7" t="str">
        <f>IF('Data input'!K23=0,"",ABS('Data input'!K23-$B$2))</f>
        <v/>
      </c>
      <c r="K11" s="7" t="str">
        <f>IF('Data input'!L23=0,"",ABS('Data input'!L23-$B$2))</f>
        <v/>
      </c>
      <c r="L11" s="7" t="str">
        <f>IF('Data input'!M23=0,"",ABS('Data input'!M23-$B$2))</f>
        <v/>
      </c>
      <c r="M11" s="7" t="str">
        <f>IF('Data input'!N23=0,"",ABS('Data input'!N23-$B$2))</f>
        <v/>
      </c>
      <c r="N11" s="7" t="str">
        <f>IF('Data input'!O23=0,"",ABS('Data input'!O23-$B$2))</f>
        <v/>
      </c>
      <c r="O11" s="7" t="str">
        <f>IF('Data input'!P23=0,"",ABS('Data input'!P23-$B$2))</f>
        <v/>
      </c>
      <c r="P11" s="7" t="str">
        <f>IF('Data input'!Q23=0,"",ABS('Data input'!Q23-$B$2))</f>
        <v/>
      </c>
      <c r="Q11" s="7" t="str">
        <f>IF('Data input'!R23=0,"",ABS('Data input'!R23-$B$2))</f>
        <v/>
      </c>
      <c r="R11" s="7" t="str">
        <f>IF('Data input'!S23=0,"",ABS('Data input'!S23-$B$2))</f>
        <v/>
      </c>
      <c r="S11" s="7" t="str">
        <f>IF('Data input'!T23=0,"",ABS('Data input'!T23-$B$2))</f>
        <v/>
      </c>
      <c r="T11" s="7" t="str">
        <f>IF('Data input'!U23=0,"",ABS('Data input'!U23-$B$2))</f>
        <v/>
      </c>
    </row>
    <row r="12" spans="1:20" s="1" customFormat="1" ht="12.75" customHeight="1" x14ac:dyDescent="0.35">
      <c r="A12" s="7" t="str">
        <f>IF('Data input'!B25=0,"",ABS('Data input'!B25-$B$2))</f>
        <v/>
      </c>
      <c r="B12" s="7" t="str">
        <f>IF('Data input'!C24=0,"",ABS('Data input'!C24-$B$2))</f>
        <v/>
      </c>
      <c r="C12" s="7" t="str">
        <f>IF('Data input'!D24=0,"",ABS('Data input'!D24-$B$2))</f>
        <v/>
      </c>
      <c r="D12" s="7" t="str">
        <f>IF('Data input'!E24=0,"",ABS('Data input'!E24-$B$2))</f>
        <v/>
      </c>
      <c r="E12" s="7" t="str">
        <f>IF('Data input'!F24=0,"",ABS('Data input'!F24-$B$2))</f>
        <v/>
      </c>
      <c r="F12" s="7" t="str">
        <f>IF('Data input'!G24=0,"",ABS('Data input'!G24-$B$2))</f>
        <v/>
      </c>
      <c r="G12" s="7" t="str">
        <f>IF('Data input'!H24=0,"",ABS('Data input'!H24-$B$2))</f>
        <v/>
      </c>
      <c r="H12" s="7" t="str">
        <f>IF('Data input'!I24=0,"",ABS('Data input'!I24-$B$2))</f>
        <v/>
      </c>
      <c r="I12" s="7" t="str">
        <f>IF('Data input'!J24=0,"",ABS('Data input'!J24-$B$2))</f>
        <v/>
      </c>
      <c r="J12" s="7" t="str">
        <f>IF('Data input'!K24=0,"",ABS('Data input'!K24-$B$2))</f>
        <v/>
      </c>
      <c r="K12" s="7" t="str">
        <f>IF('Data input'!L24=0,"",ABS('Data input'!L24-$B$2))</f>
        <v/>
      </c>
      <c r="L12" s="7" t="str">
        <f>IF('Data input'!M24=0,"",ABS('Data input'!M24-$B$2))</f>
        <v/>
      </c>
      <c r="M12" s="7" t="str">
        <f>IF('Data input'!N24=0,"",ABS('Data input'!N24-$B$2))</f>
        <v/>
      </c>
      <c r="N12" s="7" t="str">
        <f>IF('Data input'!O24=0,"",ABS('Data input'!O24-$B$2))</f>
        <v/>
      </c>
      <c r="O12" s="7" t="str">
        <f>IF('Data input'!P24=0,"",ABS('Data input'!P24-$B$2))</f>
        <v/>
      </c>
      <c r="P12" s="7" t="str">
        <f>IF('Data input'!Q24=0,"",ABS('Data input'!Q24-$B$2))</f>
        <v/>
      </c>
      <c r="Q12" s="7" t="str">
        <f>IF('Data input'!R24=0,"",ABS('Data input'!R24-$B$2))</f>
        <v/>
      </c>
      <c r="R12" s="7" t="str">
        <f>IF('Data input'!S24=0,"",ABS('Data input'!S24-$B$2))</f>
        <v/>
      </c>
      <c r="S12" s="7" t="str">
        <f>IF('Data input'!T24=0,"",ABS('Data input'!T24-$B$2))</f>
        <v/>
      </c>
      <c r="T12" s="7" t="str">
        <f>IF('Data input'!U24=0,"",ABS('Data input'!U24-$B$2))</f>
        <v/>
      </c>
    </row>
    <row r="13" spans="1:20" s="1" customFormat="1" ht="12.75" customHeight="1" x14ac:dyDescent="0.35">
      <c r="A13" s="7" t="str">
        <f>IF('Data input'!B26=0,"",ABS('Data input'!B26-$B$2))</f>
        <v/>
      </c>
      <c r="B13" s="7" t="str">
        <f>IF('Data input'!C25=0,"",ABS('Data input'!C25-$B$2))</f>
        <v/>
      </c>
      <c r="C13" s="7" t="str">
        <f>IF('Data input'!D25=0,"",ABS('Data input'!D25-$B$2))</f>
        <v/>
      </c>
      <c r="D13" s="7" t="str">
        <f>IF('Data input'!E25=0,"",ABS('Data input'!E25-$B$2))</f>
        <v/>
      </c>
      <c r="E13" s="7" t="str">
        <f>IF('Data input'!F25=0,"",ABS('Data input'!F25-$B$2))</f>
        <v/>
      </c>
      <c r="F13" s="7" t="str">
        <f>IF('Data input'!G25=0,"",ABS('Data input'!G25-$B$2))</f>
        <v/>
      </c>
      <c r="G13" s="7" t="str">
        <f>IF('Data input'!H25=0,"",ABS('Data input'!H25-$B$2))</f>
        <v/>
      </c>
      <c r="H13" s="7" t="str">
        <f>IF('Data input'!I25=0,"",ABS('Data input'!I25-$B$2))</f>
        <v/>
      </c>
      <c r="I13" s="7" t="str">
        <f>IF('Data input'!J25=0,"",ABS('Data input'!J25-$B$2))</f>
        <v/>
      </c>
      <c r="J13" s="7" t="str">
        <f>IF('Data input'!K25=0,"",ABS('Data input'!K25-$B$2))</f>
        <v/>
      </c>
      <c r="K13" s="7" t="str">
        <f>IF('Data input'!L25=0,"",ABS('Data input'!L25-$B$2))</f>
        <v/>
      </c>
      <c r="L13" s="7" t="str">
        <f>IF('Data input'!M25=0,"",ABS('Data input'!M25-$B$2))</f>
        <v/>
      </c>
      <c r="M13" s="7" t="str">
        <f>IF('Data input'!N25=0,"",ABS('Data input'!N25-$B$2))</f>
        <v/>
      </c>
      <c r="N13" s="7" t="str">
        <f>IF('Data input'!O25=0,"",ABS('Data input'!O25-$B$2))</f>
        <v/>
      </c>
      <c r="O13" s="7" t="str">
        <f>IF('Data input'!P25=0,"",ABS('Data input'!P25-$B$2))</f>
        <v/>
      </c>
      <c r="P13" s="7" t="str">
        <f>IF('Data input'!Q25=0,"",ABS('Data input'!Q25-$B$2))</f>
        <v/>
      </c>
      <c r="Q13" s="7" t="str">
        <f>IF('Data input'!R25=0,"",ABS('Data input'!R25-$B$2))</f>
        <v/>
      </c>
      <c r="R13" s="7" t="str">
        <f>IF('Data input'!S25=0,"",ABS('Data input'!S25-$B$2))</f>
        <v/>
      </c>
      <c r="S13" s="7" t="str">
        <f>IF('Data input'!T25=0,"",ABS('Data input'!T25-$B$2))</f>
        <v/>
      </c>
      <c r="T13" s="7" t="str">
        <f>IF('Data input'!U25=0,"",ABS('Data input'!U25-$B$2))</f>
        <v/>
      </c>
    </row>
    <row r="14" spans="1:20" s="1" customFormat="1" ht="12.75" customHeight="1" x14ac:dyDescent="0.35">
      <c r="A14" s="7" t="str">
        <f>IF('Data input'!B27=0,"",ABS('Data input'!B27-$B$2))</f>
        <v/>
      </c>
      <c r="B14" s="7" t="str">
        <f>IF('Data input'!C26=0,"",ABS('Data input'!C26-$B$2))</f>
        <v/>
      </c>
      <c r="C14" s="7" t="str">
        <f>IF('Data input'!D26=0,"",ABS('Data input'!D26-$B$2))</f>
        <v/>
      </c>
      <c r="D14" s="7" t="str">
        <f>IF('Data input'!E26=0,"",ABS('Data input'!E26-$B$2))</f>
        <v/>
      </c>
      <c r="E14" s="7" t="str">
        <f>IF('Data input'!F26=0,"",ABS('Data input'!F26-$B$2))</f>
        <v/>
      </c>
      <c r="F14" s="7" t="str">
        <f>IF('Data input'!G26=0,"",ABS('Data input'!G26-$B$2))</f>
        <v/>
      </c>
      <c r="G14" s="7" t="str">
        <f>IF('Data input'!H26=0,"",ABS('Data input'!H26-$B$2))</f>
        <v/>
      </c>
      <c r="H14" s="7" t="str">
        <f>IF('Data input'!I26=0,"",ABS('Data input'!I26-$B$2))</f>
        <v/>
      </c>
      <c r="I14" s="7" t="str">
        <f>IF('Data input'!J26=0,"",ABS('Data input'!J26-$B$2))</f>
        <v/>
      </c>
      <c r="J14" s="7" t="str">
        <f>IF('Data input'!K26=0,"",ABS('Data input'!K26-$B$2))</f>
        <v/>
      </c>
      <c r="K14" s="7" t="str">
        <f>IF('Data input'!L26=0,"",ABS('Data input'!L26-$B$2))</f>
        <v/>
      </c>
      <c r="L14" s="7" t="str">
        <f>IF('Data input'!M26=0,"",ABS('Data input'!M26-$B$2))</f>
        <v/>
      </c>
      <c r="M14" s="7" t="str">
        <f>IF('Data input'!N26=0,"",ABS('Data input'!N26-$B$2))</f>
        <v/>
      </c>
      <c r="N14" s="7" t="str">
        <f>IF('Data input'!O26=0,"",ABS('Data input'!O26-$B$2))</f>
        <v/>
      </c>
      <c r="O14" s="7" t="str">
        <f>IF('Data input'!P26=0,"",ABS('Data input'!P26-$B$2))</f>
        <v/>
      </c>
      <c r="P14" s="7" t="str">
        <f>IF('Data input'!Q26=0,"",ABS('Data input'!Q26-$B$2))</f>
        <v/>
      </c>
      <c r="Q14" s="7" t="str">
        <f>IF('Data input'!R26=0,"",ABS('Data input'!R26-$B$2))</f>
        <v/>
      </c>
      <c r="R14" s="7" t="str">
        <f>IF('Data input'!S26=0,"",ABS('Data input'!S26-$B$2))</f>
        <v/>
      </c>
      <c r="S14" s="7" t="str">
        <f>IF('Data input'!T26=0,"",ABS('Data input'!T26-$B$2))</f>
        <v/>
      </c>
      <c r="T14" s="7" t="str">
        <f>IF('Data input'!U26=0,"",ABS('Data input'!U26-$B$2))</f>
        <v/>
      </c>
    </row>
    <row r="15" spans="1:20" s="1" customFormat="1" ht="12.75" customHeight="1" x14ac:dyDescent="0.35">
      <c r="A15" s="7" t="str">
        <f>IF('Data input'!B28=0,"",ABS('Data input'!B28-$B$2))</f>
        <v/>
      </c>
      <c r="B15" s="7" t="str">
        <f>IF('Data input'!C27=0,"",ABS('Data input'!C27-$B$2))</f>
        <v/>
      </c>
      <c r="C15" s="7" t="str">
        <f>IF('Data input'!D27=0,"",ABS('Data input'!D27-$B$2))</f>
        <v/>
      </c>
      <c r="D15" s="7" t="str">
        <f>IF('Data input'!E27=0,"",ABS('Data input'!E27-$B$2))</f>
        <v/>
      </c>
      <c r="E15" s="7" t="str">
        <f>IF('Data input'!F27=0,"",ABS('Data input'!F27-$B$2))</f>
        <v/>
      </c>
      <c r="F15" s="7" t="str">
        <f>IF('Data input'!G27=0,"",ABS('Data input'!G27-$B$2))</f>
        <v/>
      </c>
      <c r="G15" s="7" t="str">
        <f>IF('Data input'!H27=0,"",ABS('Data input'!H27-$B$2))</f>
        <v/>
      </c>
      <c r="H15" s="7" t="str">
        <f>IF('Data input'!I27=0,"",ABS('Data input'!I27-$B$2))</f>
        <v/>
      </c>
      <c r="I15" s="7" t="str">
        <f>IF('Data input'!J27=0,"",ABS('Data input'!J27-$B$2))</f>
        <v/>
      </c>
      <c r="J15" s="7" t="str">
        <f>IF('Data input'!K27=0,"",ABS('Data input'!K27-$B$2))</f>
        <v/>
      </c>
      <c r="K15" s="7" t="str">
        <f>IF('Data input'!L27=0,"",ABS('Data input'!L27-$B$2))</f>
        <v/>
      </c>
      <c r="L15" s="7" t="str">
        <f>IF('Data input'!M27=0,"",ABS('Data input'!M27-$B$2))</f>
        <v/>
      </c>
      <c r="M15" s="7" t="str">
        <f>IF('Data input'!N27=0,"",ABS('Data input'!N27-$B$2))</f>
        <v/>
      </c>
      <c r="N15" s="7" t="str">
        <f>IF('Data input'!O27=0,"",ABS('Data input'!O27-$B$2))</f>
        <v/>
      </c>
      <c r="O15" s="7" t="str">
        <f>IF('Data input'!P27=0,"",ABS('Data input'!P27-$B$2))</f>
        <v/>
      </c>
      <c r="P15" s="7" t="str">
        <f>IF('Data input'!Q27=0,"",ABS('Data input'!Q27-$B$2))</f>
        <v/>
      </c>
      <c r="Q15" s="7" t="str">
        <f>IF('Data input'!R27=0,"",ABS('Data input'!R27-$B$2))</f>
        <v/>
      </c>
      <c r="R15" s="7" t="str">
        <f>IF('Data input'!S27=0,"",ABS('Data input'!S27-$B$2))</f>
        <v/>
      </c>
      <c r="S15" s="7" t="str">
        <f>IF('Data input'!T27=0,"",ABS('Data input'!T27-$B$2))</f>
        <v/>
      </c>
      <c r="T15" s="7" t="str">
        <f>IF('Data input'!U27=0,"",ABS('Data input'!U27-$B$2))</f>
        <v/>
      </c>
    </row>
    <row r="16" spans="1:20" s="1" customFormat="1" ht="12.75" customHeight="1" x14ac:dyDescent="0.35">
      <c r="A16" s="7" t="str">
        <f>IF('Data input'!B29=0,"",ABS('Data input'!B29-$B$2))</f>
        <v/>
      </c>
      <c r="B16" s="7" t="str">
        <f>IF('Data input'!C28=0,"",ABS('Data input'!C28-$B$2))</f>
        <v/>
      </c>
      <c r="C16" s="7" t="str">
        <f>IF('Data input'!D28=0,"",ABS('Data input'!D28-$B$2))</f>
        <v/>
      </c>
      <c r="D16" s="7" t="str">
        <f>IF('Data input'!E28=0,"",ABS('Data input'!E28-$B$2))</f>
        <v/>
      </c>
      <c r="E16" s="7" t="str">
        <f>IF('Data input'!F28=0,"",ABS('Data input'!F28-$B$2))</f>
        <v/>
      </c>
      <c r="F16" s="7" t="str">
        <f>IF('Data input'!G28=0,"",ABS('Data input'!G28-$B$2))</f>
        <v/>
      </c>
      <c r="G16" s="7" t="str">
        <f>IF('Data input'!H28=0,"",ABS('Data input'!H28-$B$2))</f>
        <v/>
      </c>
      <c r="H16" s="7" t="str">
        <f>IF('Data input'!I28=0,"",ABS('Data input'!I28-$B$2))</f>
        <v/>
      </c>
      <c r="I16" s="7" t="str">
        <f>IF('Data input'!J28=0,"",ABS('Data input'!J28-$B$2))</f>
        <v/>
      </c>
      <c r="J16" s="7" t="str">
        <f>IF('Data input'!K28=0,"",ABS('Data input'!K28-$B$2))</f>
        <v/>
      </c>
      <c r="K16" s="7" t="str">
        <f>IF('Data input'!L28=0,"",ABS('Data input'!L28-$B$2))</f>
        <v/>
      </c>
      <c r="L16" s="7" t="str">
        <f>IF('Data input'!M28=0,"",ABS('Data input'!M28-$B$2))</f>
        <v/>
      </c>
      <c r="M16" s="7" t="str">
        <f>IF('Data input'!N28=0,"",ABS('Data input'!N28-$B$2))</f>
        <v/>
      </c>
      <c r="N16" s="7" t="str">
        <f>IF('Data input'!O28=0,"",ABS('Data input'!O28-$B$2))</f>
        <v/>
      </c>
      <c r="O16" s="7" t="str">
        <f>IF('Data input'!P28=0,"",ABS('Data input'!P28-$B$2))</f>
        <v/>
      </c>
      <c r="P16" s="7" t="str">
        <f>IF('Data input'!Q28=0,"",ABS('Data input'!Q28-$B$2))</f>
        <v/>
      </c>
      <c r="Q16" s="7" t="str">
        <f>IF('Data input'!R28=0,"",ABS('Data input'!R28-$B$2))</f>
        <v/>
      </c>
      <c r="R16" s="7" t="str">
        <f>IF('Data input'!S28=0,"",ABS('Data input'!S28-$B$2))</f>
        <v/>
      </c>
      <c r="S16" s="7" t="str">
        <f>IF('Data input'!T28=0,"",ABS('Data input'!T28-$B$2))</f>
        <v/>
      </c>
      <c r="T16" s="7" t="str">
        <f>IF('Data input'!U28=0,"",ABS('Data input'!U28-$B$2))</f>
        <v/>
      </c>
    </row>
    <row r="17" spans="1:20" s="1" customFormat="1" ht="12.75" customHeight="1" x14ac:dyDescent="0.35">
      <c r="A17" s="7" t="str">
        <f>IF('Data input'!B30=0,"",ABS('Data input'!B30-$B$2))</f>
        <v/>
      </c>
      <c r="B17" s="7" t="str">
        <f>IF('Data input'!C29=0,"",ABS('Data input'!C29-$B$2))</f>
        <v/>
      </c>
      <c r="C17" s="7" t="str">
        <f>IF('Data input'!D29=0,"",ABS('Data input'!D29-$B$2))</f>
        <v/>
      </c>
      <c r="D17" s="7" t="str">
        <f>IF('Data input'!E29=0,"",ABS('Data input'!E29-$B$2))</f>
        <v/>
      </c>
      <c r="E17" s="7" t="str">
        <f>IF('Data input'!F29=0,"",ABS('Data input'!F29-$B$2))</f>
        <v/>
      </c>
      <c r="F17" s="7" t="str">
        <f>IF('Data input'!G29=0,"",ABS('Data input'!G29-$B$2))</f>
        <v/>
      </c>
      <c r="G17" s="7" t="str">
        <f>IF('Data input'!H29=0,"",ABS('Data input'!H29-$B$2))</f>
        <v/>
      </c>
      <c r="H17" s="7" t="str">
        <f>IF('Data input'!I29=0,"",ABS('Data input'!I29-$B$2))</f>
        <v/>
      </c>
      <c r="I17" s="7" t="str">
        <f>IF('Data input'!J29=0,"",ABS('Data input'!J29-$B$2))</f>
        <v/>
      </c>
      <c r="J17" s="7" t="str">
        <f>IF('Data input'!K29=0,"",ABS('Data input'!K29-$B$2))</f>
        <v/>
      </c>
      <c r="K17" s="7" t="str">
        <f>IF('Data input'!L29=0,"",ABS('Data input'!L29-$B$2))</f>
        <v/>
      </c>
      <c r="L17" s="7" t="str">
        <f>IF('Data input'!M29=0,"",ABS('Data input'!M29-$B$2))</f>
        <v/>
      </c>
      <c r="M17" s="7" t="str">
        <f>IF('Data input'!N29=0,"",ABS('Data input'!N29-$B$2))</f>
        <v/>
      </c>
      <c r="N17" s="7" t="str">
        <f>IF('Data input'!O29=0,"",ABS('Data input'!O29-$B$2))</f>
        <v/>
      </c>
      <c r="O17" s="7" t="str">
        <f>IF('Data input'!P29=0,"",ABS('Data input'!P29-$B$2))</f>
        <v/>
      </c>
      <c r="P17" s="7" t="str">
        <f>IF('Data input'!Q29=0,"",ABS('Data input'!Q29-$B$2))</f>
        <v/>
      </c>
      <c r="Q17" s="7" t="str">
        <f>IF('Data input'!R29=0,"",ABS('Data input'!R29-$B$2))</f>
        <v/>
      </c>
      <c r="R17" s="7" t="str">
        <f>IF('Data input'!S29=0,"",ABS('Data input'!S29-$B$2))</f>
        <v/>
      </c>
      <c r="S17" s="7" t="str">
        <f>IF('Data input'!T29=0,"",ABS('Data input'!T29-$B$2))</f>
        <v/>
      </c>
      <c r="T17" s="7" t="str">
        <f>IF('Data input'!U29=0,"",ABS('Data input'!U29-$B$2))</f>
        <v/>
      </c>
    </row>
    <row r="18" spans="1:20" s="1" customFormat="1" ht="12.75" customHeight="1" x14ac:dyDescent="0.35">
      <c r="A18" s="7" t="str">
        <f>IF('Data input'!B31=0,"",ABS('Data input'!B31-$B$2))</f>
        <v/>
      </c>
      <c r="B18" s="7" t="str">
        <f>IF('Data input'!C30=0,"",ABS('Data input'!C30-$B$2))</f>
        <v/>
      </c>
      <c r="C18" s="7" t="str">
        <f>IF('Data input'!D30=0,"",ABS('Data input'!D30-$B$2))</f>
        <v/>
      </c>
      <c r="D18" s="7" t="str">
        <f>IF('Data input'!E30=0,"",ABS('Data input'!E30-$B$2))</f>
        <v/>
      </c>
      <c r="E18" s="7" t="str">
        <f>IF('Data input'!F30=0,"",ABS('Data input'!F30-$B$2))</f>
        <v/>
      </c>
      <c r="F18" s="7" t="str">
        <f>IF('Data input'!G30=0,"",ABS('Data input'!G30-$B$2))</f>
        <v/>
      </c>
      <c r="G18" s="7" t="str">
        <f>IF('Data input'!H30=0,"",ABS('Data input'!H30-$B$2))</f>
        <v/>
      </c>
      <c r="H18" s="7" t="str">
        <f>IF('Data input'!I30=0,"",ABS('Data input'!I30-$B$2))</f>
        <v/>
      </c>
      <c r="I18" s="7" t="str">
        <f>IF('Data input'!J30=0,"",ABS('Data input'!J30-$B$2))</f>
        <v/>
      </c>
      <c r="J18" s="7" t="str">
        <f>IF('Data input'!K30=0,"",ABS('Data input'!K30-$B$2))</f>
        <v/>
      </c>
      <c r="K18" s="7" t="str">
        <f>IF('Data input'!L30=0,"",ABS('Data input'!L30-$B$2))</f>
        <v/>
      </c>
      <c r="L18" s="7" t="str">
        <f>IF('Data input'!M30=0,"",ABS('Data input'!M30-$B$2))</f>
        <v/>
      </c>
      <c r="M18" s="7" t="str">
        <f>IF('Data input'!N30=0,"",ABS('Data input'!N30-$B$2))</f>
        <v/>
      </c>
      <c r="N18" s="7" t="str">
        <f>IF('Data input'!O30=0,"",ABS('Data input'!O30-$B$2))</f>
        <v/>
      </c>
      <c r="O18" s="7" t="str">
        <f>IF('Data input'!P30=0,"",ABS('Data input'!P30-$B$2))</f>
        <v/>
      </c>
      <c r="P18" s="7" t="str">
        <f>IF('Data input'!Q30=0,"",ABS('Data input'!Q30-$B$2))</f>
        <v/>
      </c>
      <c r="Q18" s="7" t="str">
        <f>IF('Data input'!R30=0,"",ABS('Data input'!R30-$B$2))</f>
        <v/>
      </c>
      <c r="R18" s="7" t="str">
        <f>IF('Data input'!S30=0,"",ABS('Data input'!S30-$B$2))</f>
        <v/>
      </c>
      <c r="S18" s="7" t="str">
        <f>IF('Data input'!T30=0,"",ABS('Data input'!T30-$B$2))</f>
        <v/>
      </c>
      <c r="T18" s="7" t="str">
        <f>IF('Data input'!U30=0,"",ABS('Data input'!U30-$B$2))</f>
        <v/>
      </c>
    </row>
    <row r="19" spans="1:20" s="1" customFormat="1" ht="12.75" customHeight="1" x14ac:dyDescent="0.35">
      <c r="A19" s="7" t="str">
        <f>IF('Data input'!B32=0,"",ABS('Data input'!B32-$B$2))</f>
        <v/>
      </c>
      <c r="B19" s="7" t="str">
        <f>IF('Data input'!C31=0,"",ABS('Data input'!C31-$B$2))</f>
        <v/>
      </c>
      <c r="C19" s="7" t="str">
        <f>IF('Data input'!D31=0,"",ABS('Data input'!D31-$B$2))</f>
        <v/>
      </c>
      <c r="D19" s="7" t="str">
        <f>IF('Data input'!E31=0,"",ABS('Data input'!E31-$B$2))</f>
        <v/>
      </c>
      <c r="E19" s="7" t="str">
        <f>IF('Data input'!F31=0,"",ABS('Data input'!F31-$B$2))</f>
        <v/>
      </c>
      <c r="F19" s="7" t="str">
        <f>IF('Data input'!G31=0,"",ABS('Data input'!G31-$B$2))</f>
        <v/>
      </c>
      <c r="G19" s="7" t="str">
        <f>IF('Data input'!H31=0,"",ABS('Data input'!H31-$B$2))</f>
        <v/>
      </c>
      <c r="H19" s="7" t="str">
        <f>IF('Data input'!I31=0,"",ABS('Data input'!I31-$B$2))</f>
        <v/>
      </c>
      <c r="I19" s="7" t="str">
        <f>IF('Data input'!J31=0,"",ABS('Data input'!J31-$B$2))</f>
        <v/>
      </c>
      <c r="J19" s="7" t="str">
        <f>IF('Data input'!K31=0,"",ABS('Data input'!K31-$B$2))</f>
        <v/>
      </c>
      <c r="K19" s="7" t="str">
        <f>IF('Data input'!L31=0,"",ABS('Data input'!L31-$B$2))</f>
        <v/>
      </c>
      <c r="L19" s="7" t="str">
        <f>IF('Data input'!M31=0,"",ABS('Data input'!M31-$B$2))</f>
        <v/>
      </c>
      <c r="M19" s="7" t="str">
        <f>IF('Data input'!N31=0,"",ABS('Data input'!N31-$B$2))</f>
        <v/>
      </c>
      <c r="N19" s="7" t="str">
        <f>IF('Data input'!O31=0,"",ABS('Data input'!O31-$B$2))</f>
        <v/>
      </c>
      <c r="O19" s="7" t="str">
        <f>IF('Data input'!P31=0,"",ABS('Data input'!P31-$B$2))</f>
        <v/>
      </c>
      <c r="P19" s="7" t="str">
        <f>IF('Data input'!Q31=0,"",ABS('Data input'!Q31-$B$2))</f>
        <v/>
      </c>
      <c r="Q19" s="7" t="str">
        <f>IF('Data input'!R31=0,"",ABS('Data input'!R31-$B$2))</f>
        <v/>
      </c>
      <c r="R19" s="7" t="str">
        <f>IF('Data input'!S31=0,"",ABS('Data input'!S31-$B$2))</f>
        <v/>
      </c>
      <c r="S19" s="7" t="str">
        <f>IF('Data input'!T31=0,"",ABS('Data input'!T31-$B$2))</f>
        <v/>
      </c>
      <c r="T19" s="7" t="str">
        <f>IF('Data input'!U31=0,"",ABS('Data input'!U31-$B$2))</f>
        <v/>
      </c>
    </row>
    <row r="20" spans="1:20" s="1" customFormat="1" ht="12.75" customHeight="1" x14ac:dyDescent="0.35">
      <c r="A20" s="7" t="str">
        <f>IF('Data input'!B33=0,"",ABS('Data input'!B33-$B$2))</f>
        <v/>
      </c>
      <c r="B20" s="7" t="str">
        <f>IF('Data input'!C32=0,"",ABS('Data input'!C32-$B$2))</f>
        <v/>
      </c>
      <c r="C20" s="7" t="str">
        <f>IF('Data input'!D32=0,"",ABS('Data input'!D32-$B$2))</f>
        <v/>
      </c>
      <c r="D20" s="7" t="str">
        <f>IF('Data input'!E32=0,"",ABS('Data input'!E32-$B$2))</f>
        <v/>
      </c>
      <c r="E20" s="7" t="str">
        <f>IF('Data input'!F32=0,"",ABS('Data input'!F32-$B$2))</f>
        <v/>
      </c>
      <c r="F20" s="7" t="str">
        <f>IF('Data input'!G32=0,"",ABS('Data input'!G32-$B$2))</f>
        <v/>
      </c>
      <c r="G20" s="7" t="str">
        <f>IF('Data input'!H32=0,"",ABS('Data input'!H32-$B$2))</f>
        <v/>
      </c>
      <c r="H20" s="7" t="str">
        <f>IF('Data input'!I32=0,"",ABS('Data input'!I32-$B$2))</f>
        <v/>
      </c>
      <c r="I20" s="7" t="str">
        <f>IF('Data input'!J32=0,"",ABS('Data input'!J32-$B$2))</f>
        <v/>
      </c>
      <c r="J20" s="7" t="str">
        <f>IF('Data input'!K32=0,"",ABS('Data input'!K32-$B$2))</f>
        <v/>
      </c>
      <c r="K20" s="7" t="str">
        <f>IF('Data input'!L32=0,"",ABS('Data input'!L32-$B$2))</f>
        <v/>
      </c>
      <c r="L20" s="7" t="str">
        <f>IF('Data input'!M32=0,"",ABS('Data input'!M32-$B$2))</f>
        <v/>
      </c>
      <c r="M20" s="7" t="str">
        <f>IF('Data input'!N32=0,"",ABS('Data input'!N32-$B$2))</f>
        <v/>
      </c>
      <c r="N20" s="7" t="str">
        <f>IF('Data input'!O32=0,"",ABS('Data input'!O32-$B$2))</f>
        <v/>
      </c>
      <c r="O20" s="7" t="str">
        <f>IF('Data input'!P32=0,"",ABS('Data input'!P32-$B$2))</f>
        <v/>
      </c>
      <c r="P20" s="7" t="str">
        <f>IF('Data input'!Q32=0,"",ABS('Data input'!Q32-$B$2))</f>
        <v/>
      </c>
      <c r="Q20" s="7" t="str">
        <f>IF('Data input'!R32=0,"",ABS('Data input'!R32-$B$2))</f>
        <v/>
      </c>
      <c r="R20" s="7" t="str">
        <f>IF('Data input'!S32=0,"",ABS('Data input'!S32-$B$2))</f>
        <v/>
      </c>
      <c r="S20" s="7" t="str">
        <f>IF('Data input'!T32=0,"",ABS('Data input'!T32-$B$2))</f>
        <v/>
      </c>
      <c r="T20" s="7" t="str">
        <f>IF('Data input'!U32=0,"",ABS('Data input'!U32-$B$2))</f>
        <v/>
      </c>
    </row>
    <row r="21" spans="1:20" s="1" customFormat="1" ht="12.75" customHeight="1" x14ac:dyDescent="0.35">
      <c r="A21" s="7" t="str">
        <f>IF('Data input'!B34=0,"",ABS('Data input'!B34-$B$2))</f>
        <v/>
      </c>
      <c r="B21" s="7" t="str">
        <f>IF('Data input'!C33=0,"",ABS('Data input'!C33-$B$2))</f>
        <v/>
      </c>
      <c r="C21" s="7" t="str">
        <f>IF('Data input'!D33=0,"",ABS('Data input'!D33-$B$2))</f>
        <v/>
      </c>
      <c r="D21" s="7" t="str">
        <f>IF('Data input'!E33=0,"",ABS('Data input'!E33-$B$2))</f>
        <v/>
      </c>
      <c r="E21" s="7" t="str">
        <f>IF('Data input'!F33=0,"",ABS('Data input'!F33-$B$2))</f>
        <v/>
      </c>
      <c r="F21" s="7" t="str">
        <f>IF('Data input'!G33=0,"",ABS('Data input'!G33-$B$2))</f>
        <v/>
      </c>
      <c r="G21" s="7" t="str">
        <f>IF('Data input'!H33=0,"",ABS('Data input'!H33-$B$2))</f>
        <v/>
      </c>
      <c r="H21" s="7" t="str">
        <f>IF('Data input'!I33=0,"",ABS('Data input'!I33-$B$2))</f>
        <v/>
      </c>
      <c r="I21" s="7" t="str">
        <f>IF('Data input'!J33=0,"",ABS('Data input'!J33-$B$2))</f>
        <v/>
      </c>
      <c r="J21" s="7" t="str">
        <f>IF('Data input'!K33=0,"",ABS('Data input'!K33-$B$2))</f>
        <v/>
      </c>
      <c r="K21" s="7" t="str">
        <f>IF('Data input'!L33=0,"",ABS('Data input'!L33-$B$2))</f>
        <v/>
      </c>
      <c r="L21" s="7" t="str">
        <f>IF('Data input'!M33=0,"",ABS('Data input'!M33-$B$2))</f>
        <v/>
      </c>
      <c r="M21" s="7" t="str">
        <f>IF('Data input'!N33=0,"",ABS('Data input'!N33-$B$2))</f>
        <v/>
      </c>
      <c r="N21" s="7" t="str">
        <f>IF('Data input'!O33=0,"",ABS('Data input'!O33-$B$2))</f>
        <v/>
      </c>
      <c r="O21" s="7" t="str">
        <f>IF('Data input'!P33=0,"",ABS('Data input'!P33-$B$2))</f>
        <v/>
      </c>
      <c r="P21" s="7" t="str">
        <f>IF('Data input'!Q33=0,"",ABS('Data input'!Q33-$B$2))</f>
        <v/>
      </c>
      <c r="Q21" s="7" t="str">
        <f>IF('Data input'!R33=0,"",ABS('Data input'!R33-$B$2))</f>
        <v/>
      </c>
      <c r="R21" s="7" t="str">
        <f>IF('Data input'!S33=0,"",ABS('Data input'!S33-$B$2))</f>
        <v/>
      </c>
      <c r="S21" s="7" t="str">
        <f>IF('Data input'!T33=0,"",ABS('Data input'!T33-$B$2))</f>
        <v/>
      </c>
      <c r="T21" s="7" t="str">
        <f>IF('Data input'!U33=0,"",ABS('Data input'!U33-$B$2))</f>
        <v/>
      </c>
    </row>
    <row r="22" spans="1:20" s="1" customFormat="1" ht="12.75" customHeight="1" x14ac:dyDescent="0.35">
      <c r="A22" s="7" t="str">
        <f>IF('Data input'!B35=0,"",ABS('Data input'!B35-$B$2))</f>
        <v/>
      </c>
      <c r="B22" s="7" t="str">
        <f>IF('Data input'!C34=0,"",ABS('Data input'!C34-$B$2))</f>
        <v/>
      </c>
      <c r="C22" s="7" t="str">
        <f>IF('Data input'!D34=0,"",ABS('Data input'!D34-$B$2))</f>
        <v/>
      </c>
      <c r="D22" s="7" t="str">
        <f>IF('Data input'!E34=0,"",ABS('Data input'!E34-$B$2))</f>
        <v/>
      </c>
      <c r="E22" s="7" t="str">
        <f>IF('Data input'!F34=0,"",ABS('Data input'!F34-$B$2))</f>
        <v/>
      </c>
      <c r="F22" s="7" t="str">
        <f>IF('Data input'!G34=0,"",ABS('Data input'!G34-$B$2))</f>
        <v/>
      </c>
      <c r="G22" s="7" t="str">
        <f>IF('Data input'!H34=0,"",ABS('Data input'!H34-$B$2))</f>
        <v/>
      </c>
      <c r="H22" s="7" t="str">
        <f>IF('Data input'!I34=0,"",ABS('Data input'!I34-$B$2))</f>
        <v/>
      </c>
      <c r="I22" s="7" t="str">
        <f>IF('Data input'!J34=0,"",ABS('Data input'!J34-$B$2))</f>
        <v/>
      </c>
      <c r="J22" s="7" t="str">
        <f>IF('Data input'!K34=0,"",ABS('Data input'!K34-$B$2))</f>
        <v/>
      </c>
      <c r="K22" s="7" t="str">
        <f>IF('Data input'!L34=0,"",ABS('Data input'!L34-$B$2))</f>
        <v/>
      </c>
      <c r="L22" s="7" t="str">
        <f>IF('Data input'!M34=0,"",ABS('Data input'!M34-$B$2))</f>
        <v/>
      </c>
      <c r="M22" s="7" t="str">
        <f>IF('Data input'!N34=0,"",ABS('Data input'!N34-$B$2))</f>
        <v/>
      </c>
      <c r="N22" s="7" t="str">
        <f>IF('Data input'!O34=0,"",ABS('Data input'!O34-$B$2))</f>
        <v/>
      </c>
      <c r="O22" s="7" t="str">
        <f>IF('Data input'!P34=0,"",ABS('Data input'!P34-$B$2))</f>
        <v/>
      </c>
      <c r="P22" s="7" t="str">
        <f>IF('Data input'!Q34=0,"",ABS('Data input'!Q34-$B$2))</f>
        <v/>
      </c>
      <c r="Q22" s="7" t="str">
        <f>IF('Data input'!R34=0,"",ABS('Data input'!R34-$B$2))</f>
        <v/>
      </c>
      <c r="R22" s="7" t="str">
        <f>IF('Data input'!S34=0,"",ABS('Data input'!S34-$B$2))</f>
        <v/>
      </c>
      <c r="S22" s="7" t="str">
        <f>IF('Data input'!T34=0,"",ABS('Data input'!T34-$B$2))</f>
        <v/>
      </c>
      <c r="T22" s="7" t="str">
        <f>IF('Data input'!U34=0,"",ABS('Data input'!U34-$B$2))</f>
        <v/>
      </c>
    </row>
    <row r="23" spans="1:20" s="1" customFormat="1" ht="178.5" customHeight="1" x14ac:dyDescent="0.35">
      <c r="A23" s="5" t="s">
        <v>10</v>
      </c>
      <c r="B23" s="8" t="e">
        <f>AVERAGE(A3:T22)</f>
        <v>#DIV/0!</v>
      </c>
      <c r="C23" s="7" t="str">
        <f>IF('Data input'!D35=0,"",ABS('Data input'!D35-$B$2))</f>
        <v/>
      </c>
      <c r="D23" s="7" t="str">
        <f>IF('Data input'!E35=0,"",ABS('Data input'!E35-$B$2))</f>
        <v/>
      </c>
      <c r="E23" s="7" t="str">
        <f>IF('Data input'!F35=0,"",ABS('Data input'!F35-$B$2))</f>
        <v/>
      </c>
      <c r="F23" s="7" t="str">
        <f>IF('Data input'!G35=0,"",ABS('Data input'!G35-$B$2))</f>
        <v/>
      </c>
      <c r="G23" s="7" t="str">
        <f>IF('Data input'!H35=0,"",ABS('Data input'!H35-$B$2))</f>
        <v/>
      </c>
      <c r="H23" s="7" t="str">
        <f>IF('Data input'!I35=0,"",ABS('Data input'!I35-$B$2))</f>
        <v/>
      </c>
      <c r="I23" s="7" t="str">
        <f>IF('Data input'!J35=0,"",ABS('Data input'!J35-$B$2))</f>
        <v/>
      </c>
      <c r="J23" s="7" t="str">
        <f>IF('Data input'!K35=0,"",ABS('Data input'!K35-$B$2))</f>
        <v/>
      </c>
      <c r="K23" s="7" t="str">
        <f>IF('Data input'!L35=0,"",ABS('Data input'!L35-$B$2))</f>
        <v/>
      </c>
      <c r="L23" s="7" t="str">
        <f>IF('Data input'!M35=0,"",ABS('Data input'!M35-$B$2))</f>
        <v/>
      </c>
      <c r="M23" s="7" t="str">
        <f>IF('Data input'!N35=0,"",ABS('Data input'!N35-$B$2))</f>
        <v/>
      </c>
      <c r="N23" s="7" t="str">
        <f>IF('Data input'!O35=0,"",ABS('Data input'!O35-$B$2))</f>
        <v/>
      </c>
      <c r="O23" s="7" t="str">
        <f>IF('Data input'!P35=0,"",ABS('Data input'!P35-$B$2))</f>
        <v/>
      </c>
      <c r="P23" s="7" t="str">
        <f>IF('Data input'!Q35=0,"",ABS('Data input'!Q35-$B$2))</f>
        <v/>
      </c>
      <c r="Q23" s="7" t="str">
        <f>IF('Data input'!R35=0,"",ABS('Data input'!R35-$B$2))</f>
        <v/>
      </c>
      <c r="R23" s="7" t="str">
        <f>IF('Data input'!S35=0,"",ABS('Data input'!S35-$B$2))</f>
        <v/>
      </c>
      <c r="S23" s="7" t="str">
        <f>IF('Data input'!T35=0,"",ABS('Data input'!T35-$B$2))</f>
        <v/>
      </c>
      <c r="T23" s="7" t="str">
        <f>IF('Data input'!U35=0,"",ABS('Data input'!U35-$B$2))</f>
        <v/>
      </c>
    </row>
    <row r="24" spans="1:20" s="1" customFormat="1" ht="12.75" x14ac:dyDescent="0.35">
      <c r="A24" s="3" t="e">
        <f>AVERAGE('Data input'!B16:U35)</f>
        <v>#DIV/0!</v>
      </c>
      <c r="B24" s="51" t="s">
        <v>85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20" s="1" customFormat="1" ht="12.75" x14ac:dyDescent="0.35">
      <c r="A25" s="3">
        <f>'Data input'!H12*60</f>
        <v>0</v>
      </c>
      <c r="B25" s="52" t="s">
        <v>86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20" s="1" customFormat="1" ht="12.75" x14ac:dyDescent="0.35">
      <c r="A26" s="3" t="e">
        <f>(('Data input'!H10/1000)/A25)*60</f>
        <v>#DIV/0!</v>
      </c>
      <c r="B26" s="51" t="s">
        <v>87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0" s="1" customFormat="1" ht="12.75" x14ac:dyDescent="0.35">
      <c r="A27" s="1">
        <f>('Data input'!H10/20)*('Data input'!H10/20)*3.14</f>
        <v>94.984999999999999</v>
      </c>
      <c r="B27" s="51" t="s">
        <v>88</v>
      </c>
      <c r="C27" s="2"/>
      <c r="D27" s="2"/>
      <c r="J27" s="2"/>
      <c r="K27" s="2"/>
      <c r="L27" s="2"/>
      <c r="M27" s="2"/>
    </row>
    <row r="28" spans="1:20" s="1" customFormat="1" ht="12.75" x14ac:dyDescent="0.35">
      <c r="A28" s="1" t="e">
        <f>A24/A27*10</f>
        <v>#DIV/0!</v>
      </c>
      <c r="B28" s="51" t="s">
        <v>89</v>
      </c>
    </row>
    <row r="29" spans="1:20" s="1" customFormat="1" ht="12.75" x14ac:dyDescent="0.35">
      <c r="A29" s="1" t="e">
        <f>60/A26*A28</f>
        <v>#DIV/0!</v>
      </c>
      <c r="B29" s="1" t="s">
        <v>90</v>
      </c>
    </row>
    <row r="30" spans="1:20" s="1" customFormat="1" ht="12.75" x14ac:dyDescent="0.35"/>
    <row r="31" spans="1:20" s="1" customFormat="1" ht="12.75" x14ac:dyDescent="0.35"/>
    <row r="32" spans="1:20" s="1" customFormat="1" ht="12.75" x14ac:dyDescent="0.35"/>
    <row r="33" s="1" customFormat="1" ht="12.75" x14ac:dyDescent="0.35"/>
    <row r="34" s="1" customFormat="1" ht="12.75" x14ac:dyDescent="0.35"/>
    <row r="35" s="1" customFormat="1" ht="12.75" x14ac:dyDescent="0.35"/>
    <row r="36" s="1" customFormat="1" ht="12.75" x14ac:dyDescent="0.35"/>
    <row r="37" s="1" customFormat="1" ht="12.75" x14ac:dyDescent="0.35"/>
    <row r="38" s="1" customFormat="1" ht="12.75" x14ac:dyDescent="0.35"/>
    <row r="39" s="1" customFormat="1" ht="12.75" x14ac:dyDescent="0.35"/>
    <row r="40" s="1" customFormat="1" ht="12.75" x14ac:dyDescent="0.35"/>
    <row r="41" s="1" customFormat="1" ht="12.75" x14ac:dyDescent="0.35"/>
    <row r="42" s="1" customFormat="1" ht="12.75" x14ac:dyDescent="0.35"/>
    <row r="43" s="1" customFormat="1" ht="12.75" x14ac:dyDescent="0.35"/>
    <row r="44" s="1" customFormat="1" ht="12.75" x14ac:dyDescent="0.35"/>
    <row r="45" s="1" customFormat="1" ht="12.75" x14ac:dyDescent="0.35"/>
    <row r="46" s="1" customFormat="1" ht="12.75" x14ac:dyDescent="0.35"/>
    <row r="47" s="1" customFormat="1" ht="12.75" x14ac:dyDescent="0.35"/>
    <row r="48" s="1" customFormat="1" ht="12.75" x14ac:dyDescent="0.35"/>
    <row r="49" s="1" customFormat="1" ht="12.75" x14ac:dyDescent="0.35"/>
    <row r="50" s="1" customFormat="1" ht="12.75" x14ac:dyDescent="0.35"/>
    <row r="51" s="1" customFormat="1" ht="12.75" x14ac:dyDescent="0.35"/>
    <row r="52" s="1" customFormat="1" ht="12.75" x14ac:dyDescent="0.35"/>
    <row r="53" s="1" customFormat="1" ht="12.75" x14ac:dyDescent="0.35"/>
    <row r="54" s="1" customFormat="1" ht="12.75" x14ac:dyDescent="0.35"/>
    <row r="55" s="1" customFormat="1" ht="12.75" x14ac:dyDescent="0.35"/>
    <row r="56" s="1" customFormat="1" ht="12.75" x14ac:dyDescent="0.35"/>
    <row r="57" s="1" customFormat="1" ht="12.75" x14ac:dyDescent="0.35"/>
    <row r="58" s="1" customFormat="1" ht="12.75" x14ac:dyDescent="0.35"/>
    <row r="59" s="1" customFormat="1" ht="12.75" x14ac:dyDescent="0.35"/>
    <row r="60" s="1" customFormat="1" ht="12.75" x14ac:dyDescent="0.35"/>
    <row r="61" s="1" customFormat="1" ht="12.75" x14ac:dyDescent="0.35"/>
    <row r="62" s="1" customFormat="1" ht="12.75" x14ac:dyDescent="0.35"/>
    <row r="63" s="1" customFormat="1" ht="12.75" x14ac:dyDescent="0.35"/>
    <row r="64" s="1" customFormat="1" ht="12.75" x14ac:dyDescent="0.35"/>
    <row r="65" s="1" customFormat="1" ht="12.75" x14ac:dyDescent="0.35"/>
    <row r="66" s="1" customFormat="1" ht="12.75" x14ac:dyDescent="0.35"/>
    <row r="67" s="1" customFormat="1" ht="12.75" x14ac:dyDescent="0.35"/>
    <row r="68" s="1" customFormat="1" ht="12.75" x14ac:dyDescent="0.35"/>
    <row r="69" s="1" customFormat="1" ht="12.75" x14ac:dyDescent="0.35"/>
    <row r="70" s="1" customFormat="1" ht="12.75" x14ac:dyDescent="0.35"/>
    <row r="71" s="1" customFormat="1" ht="12.75" x14ac:dyDescent="0.35"/>
    <row r="72" s="1" customFormat="1" ht="12.75" x14ac:dyDescent="0.35"/>
    <row r="73" s="1" customFormat="1" ht="12.75" x14ac:dyDescent="0.35"/>
    <row r="74" s="1" customFormat="1" ht="12.75" x14ac:dyDescent="0.35"/>
    <row r="75" s="1" customFormat="1" ht="12.75" x14ac:dyDescent="0.35"/>
    <row r="76" s="1" customFormat="1" ht="12.75" x14ac:dyDescent="0.35"/>
    <row r="77" s="1" customFormat="1" ht="12.75" x14ac:dyDescent="0.35"/>
    <row r="78" s="1" customFormat="1" ht="12.75" x14ac:dyDescent="0.35"/>
    <row r="79" s="1" customFormat="1" ht="12.75" x14ac:dyDescent="0.35"/>
    <row r="80" s="1" customFormat="1" ht="12.75" x14ac:dyDescent="0.35"/>
    <row r="81" s="1" customFormat="1" ht="12.75" x14ac:dyDescent="0.35"/>
    <row r="82" s="1" customFormat="1" ht="12.75" x14ac:dyDescent="0.35"/>
    <row r="83" s="1" customFormat="1" ht="12.75" x14ac:dyDescent="0.35"/>
    <row r="84" s="1" customFormat="1" ht="12.75" x14ac:dyDescent="0.35"/>
    <row r="85" s="1" customFormat="1" ht="12.75" x14ac:dyDescent="0.35"/>
    <row r="86" s="1" customFormat="1" ht="12.75" x14ac:dyDescent="0.35"/>
    <row r="87" s="1" customFormat="1" ht="12.75" x14ac:dyDescent="0.35"/>
    <row r="88" s="1" customFormat="1" ht="12.75" x14ac:dyDescent="0.35"/>
    <row r="89" s="1" customFormat="1" ht="12.75" x14ac:dyDescent="0.35"/>
    <row r="90" s="1" customFormat="1" ht="12.75" x14ac:dyDescent="0.35"/>
    <row r="91" s="1" customFormat="1" ht="12.75" x14ac:dyDescent="0.35"/>
    <row r="92" s="1" customFormat="1" ht="12.75" x14ac:dyDescent="0.35"/>
    <row r="93" s="1" customFormat="1" ht="12.75" x14ac:dyDescent="0.35"/>
    <row r="94" s="1" customFormat="1" ht="12.75" x14ac:dyDescent="0.35"/>
    <row r="95" s="1" customFormat="1" ht="12.75" x14ac:dyDescent="0.35"/>
    <row r="96" s="1" customFormat="1" ht="12.75" x14ac:dyDescent="0.35"/>
    <row r="97" s="1" customFormat="1" ht="12.75" x14ac:dyDescent="0.35"/>
    <row r="98" s="1" customFormat="1" ht="12.75" x14ac:dyDescent="0.35"/>
    <row r="99" s="1" customFormat="1" ht="12.75" x14ac:dyDescent="0.35"/>
    <row r="100" s="1" customFormat="1" ht="12.75" x14ac:dyDescent="0.35"/>
    <row r="101" s="1" customFormat="1" ht="12.75" x14ac:dyDescent="0.35"/>
    <row r="102" s="1" customFormat="1" ht="12.75" x14ac:dyDescent="0.35"/>
    <row r="103" s="1" customFormat="1" ht="12.75" x14ac:dyDescent="0.35"/>
    <row r="104" s="1" customFormat="1" ht="12.75" x14ac:dyDescent="0.35"/>
    <row r="105" s="1" customFormat="1" ht="12.75" x14ac:dyDescent="0.35"/>
    <row r="106" s="1" customFormat="1" ht="12.75" x14ac:dyDescent="0.35"/>
    <row r="107" s="1" customFormat="1" ht="12.75" x14ac:dyDescent="0.35"/>
    <row r="108" s="1" customFormat="1" ht="12.75" x14ac:dyDescent="0.35"/>
    <row r="109" s="1" customFormat="1" ht="12.75" x14ac:dyDescent="0.35"/>
    <row r="110" s="1" customFormat="1" ht="12.75" x14ac:dyDescent="0.35"/>
    <row r="111" s="1" customFormat="1" ht="12.75" x14ac:dyDescent="0.35"/>
    <row r="112" s="1" customFormat="1" ht="12.75" x14ac:dyDescent="0.35"/>
    <row r="113" s="1" customFormat="1" ht="12.75" x14ac:dyDescent="0.35"/>
    <row r="114" s="1" customFormat="1" ht="12.75" x14ac:dyDescent="0.35"/>
    <row r="115" s="1" customFormat="1" ht="12.75" x14ac:dyDescent="0.35"/>
    <row r="116" s="1" customFormat="1" ht="12.75" x14ac:dyDescent="0.35"/>
    <row r="117" s="1" customFormat="1" ht="12.75" x14ac:dyDescent="0.35"/>
    <row r="118" s="1" customFormat="1" ht="12.75" x14ac:dyDescent="0.35"/>
    <row r="119" s="1" customFormat="1" ht="12.75" x14ac:dyDescent="0.35"/>
    <row r="120" s="1" customFormat="1" ht="12.75" x14ac:dyDescent="0.35"/>
    <row r="121" s="1" customFormat="1" ht="12.75" x14ac:dyDescent="0.35"/>
    <row r="122" s="1" customFormat="1" ht="12.75" x14ac:dyDescent="0.35"/>
    <row r="123" s="1" customFormat="1" ht="12.75" x14ac:dyDescent="0.35"/>
    <row r="124" s="1" customFormat="1" ht="12.75" x14ac:dyDescent="0.35"/>
    <row r="125" s="1" customFormat="1" ht="12.75" x14ac:dyDescent="0.35"/>
    <row r="126" s="1" customFormat="1" ht="12.75" x14ac:dyDescent="0.35"/>
    <row r="127" s="1" customFormat="1" ht="12.75" x14ac:dyDescent="0.35"/>
    <row r="128" s="1" customFormat="1" ht="12.75" x14ac:dyDescent="0.35"/>
    <row r="129" s="1" customFormat="1" ht="12.75" x14ac:dyDescent="0.35"/>
    <row r="130" s="1" customFormat="1" ht="12.75" x14ac:dyDescent="0.35"/>
    <row r="131" s="1" customFormat="1" ht="12.75" x14ac:dyDescent="0.35"/>
    <row r="132" s="1" customFormat="1" ht="12.75" x14ac:dyDescent="0.35"/>
    <row r="133" s="1" customFormat="1" ht="12.75" x14ac:dyDescent="0.35"/>
    <row r="134" s="1" customFormat="1" ht="12.75" x14ac:dyDescent="0.35"/>
    <row r="135" s="1" customFormat="1" ht="12.75" x14ac:dyDescent="0.35"/>
    <row r="136" s="1" customFormat="1" ht="12.75" x14ac:dyDescent="0.35"/>
    <row r="137" s="1" customFormat="1" ht="12.75" x14ac:dyDescent="0.35"/>
    <row r="138" s="1" customFormat="1" ht="12.75" x14ac:dyDescent="0.35"/>
    <row r="139" s="1" customFormat="1" ht="12.75" x14ac:dyDescent="0.35"/>
    <row r="140" s="1" customFormat="1" ht="12.75" x14ac:dyDescent="0.35"/>
    <row r="141" s="1" customFormat="1" ht="12.75" x14ac:dyDescent="0.35"/>
    <row r="142" s="1" customFormat="1" ht="12.75" x14ac:dyDescent="0.35"/>
    <row r="143" s="1" customFormat="1" ht="12.75" x14ac:dyDescent="0.35"/>
    <row r="144" s="1" customFormat="1" ht="12.75" x14ac:dyDescent="0.35"/>
    <row r="145" s="1" customFormat="1" ht="12.75" x14ac:dyDescent="0.35"/>
    <row r="146" s="1" customFormat="1" ht="12.75" x14ac:dyDescent="0.35"/>
    <row r="147" s="1" customFormat="1" ht="12.75" x14ac:dyDescent="0.35"/>
    <row r="148" s="1" customFormat="1" ht="12.75" x14ac:dyDescent="0.35"/>
    <row r="149" s="1" customFormat="1" ht="12.75" x14ac:dyDescent="0.35"/>
    <row r="150" s="1" customFormat="1" ht="12.75" x14ac:dyDescent="0.35"/>
    <row r="151" s="1" customFormat="1" ht="12.75" x14ac:dyDescent="0.35"/>
    <row r="152" s="1" customFormat="1" ht="12.75" x14ac:dyDescent="0.35"/>
    <row r="153" s="1" customFormat="1" ht="12.75" x14ac:dyDescent="0.35"/>
    <row r="154" s="1" customFormat="1" ht="12.75" x14ac:dyDescent="0.35"/>
    <row r="155" s="1" customFormat="1" ht="12.75" x14ac:dyDescent="0.35"/>
    <row r="156" s="1" customFormat="1" ht="12.75" x14ac:dyDescent="0.35"/>
    <row r="157" s="1" customFormat="1" ht="12.75" x14ac:dyDescent="0.35"/>
    <row r="158" s="1" customFormat="1" ht="12.75" x14ac:dyDescent="0.35"/>
    <row r="159" s="1" customFormat="1" ht="12.75" x14ac:dyDescent="0.35"/>
    <row r="160" s="1" customFormat="1" ht="12.75" x14ac:dyDescent="0.35"/>
    <row r="161" s="1" customFormat="1" ht="12.75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6 m S W T U Y O H R u n A A A A + A A A A B I A H A B D b 2 5 m a W c v U G F j a 2 F n Z S 5 4 b W w g o h g A K K A U A A A A A A A A A A A A A A A A A A A A A A A A A A A A h Y / R C o I w G I V f R X b v t l a G y O 8 k u k 0 I o u h 2 z K U j n e F m 8 9 2 6 6 J F 6 h Y S y u u v y H L 4 D 3 3 n c 7 p A N T R 1 c V W d 1 a 1 I 0 w x Q F y s i 2 0 K Z M U e 9 O Y Y w y D l s h z 6 J U w Q g b m w x W p 6 h y 7 p I Q 4 r 3 H f o 7 b r i S M 0 h k 5 5 p u d r F Q j Q m 2 s E 0 Y q 9 F k V / 1 e I w + E l w x l e L n D E 4 g h H M Q M y 1 Z B r 8 0 X Y a I w p k J 8 S 1 n 3 t + k 5 x Z c L V H s g U g b x f 8 C d Q S w M E F A A C A A g A 6 m S W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p k l k 0 o i k e 4 D g A A A B E A A A A T A B w A R m 9 y b X V s Y X M v U 2 V j d G l v b j E u b S C i G A A o o B Q A A A A A A A A A A A A A A A A A A A A A A A A A A A A r T k 0 u y c z P U w i G 0 I b W A F B L A Q I t A B Q A A g A I A O p k l k 1 G D h 0 b p w A A A P g A A A A S A A A A A A A A A A A A A A A A A A A A A A B D b 2 5 m a W c v U G F j a 2 F n Z S 5 4 b W x Q S w E C L Q A U A A I A C A D q Z J Z N D 8 r p q 6 Q A A A D p A A A A E w A A A A A A A A A A A A A A A A D z A A A A W 0 N v b n R l b n R f V H l w Z X N d L n h t b F B L A Q I t A B Q A A g A I A O p k l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t + Q q M / l h S o v K P u X 5 h P i n A A A A A A I A A A A A A A N m A A D A A A A A E A A A A P a U 3 T d H 3 j C k s H 7 t r / u m R U o A A A A A B I A A A K A A A A A Q A A A A v e T g M h X l S N u V C b 3 I x 1 J d C V A A A A A E 2 R S T B Y f J q P D V A V 2 h f Y U 1 t B R V 4 N G a z 2 d v o M x F S g i / w h V F 9 X Q H 3 Y h i 9 8 7 e I t S U o A / y d o M U o l o o W p k s 4 w 0 q u q H o Q 5 5 I r y + T 5 Z 2 J g K i 8 M e W J e B Q A A A A K a 7 h K 5 P a n h z a 4 Z E u x k + N f W W / j m Q = = < / D a t a M a s h u p > 
</file>

<file path=customXml/itemProps1.xml><?xml version="1.0" encoding="utf-8"?>
<ds:datastoreItem xmlns:ds="http://schemas.openxmlformats.org/officeDocument/2006/customXml" ds:itemID="{71B2E9A5-E370-42B8-AFFF-AB6E353BC2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 input</vt:lpstr>
      <vt:lpstr>Sample report</vt:lpstr>
      <vt:lpstr>Calculations</vt:lpstr>
      <vt:lpstr>'Data input'!Print_Area</vt:lpstr>
      <vt:lpstr>'Sample report'!Print_Area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</dc:creator>
  <cp:lastModifiedBy>Lex McMullin</cp:lastModifiedBy>
  <cp:lastPrinted>2019-04-04T01:45:57Z</cp:lastPrinted>
  <dcterms:created xsi:type="dcterms:W3CDTF">2014-03-20T06:22:54Z</dcterms:created>
  <dcterms:modified xsi:type="dcterms:W3CDTF">2019-04-05T04:27:20Z</dcterms:modified>
</cp:coreProperties>
</file>